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4400" windowHeight="8535"/>
  </bookViews>
  <sheets>
    <sheet name="სამოქმედო გეგმა 2017-2018" sheetId="2" r:id="rId1"/>
    <sheet name="ბიუჯეტი" sheetId="5" r:id="rId2"/>
  </sheets>
  <externalReferences>
    <externalReference r:id="rId3"/>
  </externalReferences>
  <definedNames>
    <definedName name="_xlnm._FilterDatabase" localSheetId="1" hidden="1">ბიუჯეტი!#REF!</definedName>
    <definedName name="OLE_LINK3" localSheetId="1">ბიუჯეტი!#REF!</definedName>
    <definedName name="_xlnm.Print_Titles" localSheetId="1">ბიუჯეტი!#REF!</definedName>
    <definedName name="რეიტინგი" localSheetId="1">#REF!</definedName>
    <definedName name="რეიტინგი">#REF!</definedName>
  </definedNames>
  <calcPr calcId="152511"/>
</workbook>
</file>

<file path=xl/calcChain.xml><?xml version="1.0" encoding="utf-8"?>
<calcChain xmlns="http://schemas.openxmlformats.org/spreadsheetml/2006/main">
  <c r="AJ560" i="5" l="1"/>
  <c r="J559" i="5"/>
  <c r="AL435" i="5" l="1"/>
  <c r="AL433" i="5"/>
  <c r="AL432" i="5"/>
  <c r="AL430" i="5"/>
  <c r="AL412" i="5"/>
  <c r="AO410" i="5"/>
  <c r="AL410" i="5"/>
  <c r="AR409" i="5"/>
  <c r="AL409" i="5"/>
  <c r="AL404" i="5"/>
  <c r="AL398" i="5"/>
  <c r="AL397" i="5"/>
  <c r="R389" i="5"/>
  <c r="AL389" i="5" s="1"/>
  <c r="AJ388" i="5"/>
  <c r="AG388" i="5"/>
  <c r="AD388" i="5"/>
  <c r="AA388" i="5"/>
  <c r="X388" i="5"/>
  <c r="U388" i="5"/>
  <c r="R388" i="5"/>
  <c r="J388" i="5"/>
  <c r="AJ387" i="5"/>
  <c r="AG387" i="5"/>
  <c r="AD387" i="5"/>
  <c r="AA387" i="5"/>
  <c r="X387" i="5"/>
  <c r="U387" i="5"/>
  <c r="R387" i="5"/>
  <c r="J387" i="5"/>
  <c r="AJ386" i="5"/>
  <c r="AG386" i="5"/>
  <c r="AD386" i="5"/>
  <c r="AA386" i="5"/>
  <c r="X386" i="5"/>
  <c r="U386" i="5"/>
  <c r="R386" i="5"/>
  <c r="J386" i="5"/>
  <c r="AL387" i="5" l="1"/>
  <c r="AL388" i="5"/>
  <c r="AL386" i="5"/>
  <c r="AJ181" i="5"/>
  <c r="AG181" i="5"/>
  <c r="AD181" i="5"/>
  <c r="AA181" i="5"/>
  <c r="X181" i="5"/>
  <c r="U181" i="5"/>
  <c r="R181" i="5"/>
  <c r="J181" i="5"/>
  <c r="AJ180" i="5"/>
  <c r="AG180" i="5"/>
  <c r="AD180" i="5"/>
  <c r="AA180" i="5"/>
  <c r="X180" i="5"/>
  <c r="U180" i="5"/>
  <c r="R180" i="5"/>
  <c r="J180" i="5"/>
  <c r="AJ179" i="5"/>
  <c r="AG179" i="5"/>
  <c r="AD179" i="5"/>
  <c r="AA179" i="5"/>
  <c r="X179" i="5"/>
  <c r="U179" i="5"/>
  <c r="R179" i="5"/>
  <c r="J179" i="5"/>
  <c r="AJ178" i="5"/>
  <c r="AG178" i="5"/>
  <c r="AD178" i="5"/>
  <c r="AA178" i="5"/>
  <c r="X178" i="5"/>
  <c r="U178" i="5"/>
  <c r="R178" i="5"/>
  <c r="J178" i="5"/>
  <c r="AJ177" i="5"/>
  <c r="AG177" i="5"/>
  <c r="AD177" i="5"/>
  <c r="AA177" i="5"/>
  <c r="X177" i="5"/>
  <c r="U177" i="5"/>
  <c r="R177" i="5"/>
  <c r="J177" i="5"/>
  <c r="AJ176" i="5"/>
  <c r="AG176" i="5"/>
  <c r="AD176" i="5"/>
  <c r="AA176" i="5"/>
  <c r="X176" i="5"/>
  <c r="U176" i="5"/>
  <c r="R176" i="5"/>
  <c r="J176" i="5"/>
  <c r="AJ175" i="5"/>
  <c r="AG175" i="5"/>
  <c r="AD175" i="5"/>
  <c r="AA175" i="5"/>
  <c r="X175" i="5"/>
  <c r="U175" i="5"/>
  <c r="R175" i="5"/>
  <c r="J175" i="5"/>
  <c r="AJ174" i="5"/>
  <c r="AG174" i="5"/>
  <c r="AD174" i="5"/>
  <c r="AA174" i="5"/>
  <c r="X174" i="5"/>
  <c r="U174" i="5"/>
  <c r="R174" i="5"/>
  <c r="J174" i="5"/>
  <c r="AJ173" i="5"/>
  <c r="AG173" i="5"/>
  <c r="AD173" i="5"/>
  <c r="AA173" i="5"/>
  <c r="X173" i="5"/>
  <c r="U173" i="5"/>
  <c r="R173" i="5"/>
  <c r="J173" i="5"/>
  <c r="AJ172" i="5"/>
  <c r="AG172" i="5"/>
  <c r="AD172" i="5"/>
  <c r="AA172" i="5"/>
  <c r="X172" i="5"/>
  <c r="U172" i="5"/>
  <c r="R172" i="5"/>
  <c r="J172" i="5"/>
  <c r="AJ171" i="5"/>
  <c r="AG171" i="5"/>
  <c r="AD171" i="5"/>
  <c r="AA171" i="5"/>
  <c r="X171" i="5"/>
  <c r="U171" i="5"/>
  <c r="R171" i="5"/>
  <c r="J171" i="5"/>
  <c r="AJ170" i="5"/>
  <c r="AG170" i="5"/>
  <c r="AD170" i="5"/>
  <c r="AA170" i="5"/>
  <c r="X170" i="5"/>
  <c r="U170" i="5"/>
  <c r="R170" i="5"/>
  <c r="J170" i="5"/>
  <c r="AJ169" i="5"/>
  <c r="AG169" i="5"/>
  <c r="AD169" i="5"/>
  <c r="AA169" i="5"/>
  <c r="X169" i="5"/>
  <c r="U169" i="5"/>
  <c r="R169" i="5"/>
  <c r="J169" i="5"/>
  <c r="AJ168" i="5"/>
  <c r="AG168" i="5"/>
  <c r="AD168" i="5"/>
  <c r="AA168" i="5"/>
  <c r="X168" i="5"/>
  <c r="U168" i="5"/>
  <c r="R168" i="5"/>
  <c r="J168" i="5"/>
  <c r="AJ167" i="5"/>
  <c r="AG167" i="5"/>
  <c r="AD167" i="5"/>
  <c r="AA167" i="5"/>
  <c r="X167" i="5"/>
  <c r="U167" i="5"/>
  <c r="R167" i="5"/>
  <c r="J167" i="5"/>
  <c r="AJ166" i="5"/>
  <c r="AG166" i="5"/>
  <c r="AD166" i="5"/>
  <c r="AA166" i="5"/>
  <c r="X166" i="5"/>
  <c r="U166" i="5"/>
  <c r="R166" i="5"/>
  <c r="J166" i="5"/>
  <c r="AM386" i="5" l="1"/>
  <c r="AL169" i="5"/>
  <c r="AL166" i="5"/>
  <c r="AL168" i="5"/>
  <c r="AL172" i="5"/>
  <c r="AL178" i="5"/>
  <c r="AL167" i="5"/>
  <c r="AL170" i="5"/>
  <c r="AL171" i="5"/>
  <c r="AL173" i="5"/>
  <c r="AL174" i="5"/>
  <c r="AL175" i="5"/>
  <c r="AL176" i="5"/>
  <c r="AL177" i="5"/>
  <c r="AL179" i="5"/>
  <c r="AL180" i="5"/>
  <c r="AL181" i="5"/>
  <c r="AM166" i="5" l="1"/>
  <c r="AP166" i="5" s="1"/>
  <c r="AM174" i="5"/>
  <c r="AP174" i="5" s="1"/>
  <c r="AJ150" i="5"/>
  <c r="AG150" i="5"/>
  <c r="AD150" i="5"/>
  <c r="AA150" i="5"/>
  <c r="X150" i="5"/>
  <c r="U150" i="5"/>
  <c r="R150" i="5"/>
  <c r="J150" i="5"/>
  <c r="AL149" i="5"/>
  <c r="AL148" i="5"/>
  <c r="AL147" i="5"/>
  <c r="AL146" i="5"/>
  <c r="AL145" i="5"/>
  <c r="AJ144" i="5"/>
  <c r="AG144" i="5"/>
  <c r="AD144" i="5"/>
  <c r="AA144" i="5"/>
  <c r="X144" i="5"/>
  <c r="U144" i="5"/>
  <c r="R144" i="5"/>
  <c r="J144" i="5"/>
  <c r="AJ143" i="5"/>
  <c r="AG143" i="5"/>
  <c r="AD143" i="5"/>
  <c r="AA143" i="5"/>
  <c r="X143" i="5"/>
  <c r="U143" i="5"/>
  <c r="R143" i="5"/>
  <c r="J143" i="5"/>
  <c r="AJ142" i="5"/>
  <c r="AG142" i="5"/>
  <c r="AD142" i="5"/>
  <c r="AA142" i="5"/>
  <c r="X142" i="5"/>
  <c r="U142" i="5"/>
  <c r="R142" i="5"/>
  <c r="J142" i="5"/>
  <c r="AJ141" i="5"/>
  <c r="AG141" i="5"/>
  <c r="AD141" i="5"/>
  <c r="AA141" i="5"/>
  <c r="X141" i="5"/>
  <c r="U141" i="5"/>
  <c r="R141" i="5"/>
  <c r="J141" i="5"/>
  <c r="AJ140" i="5"/>
  <c r="AG140" i="5"/>
  <c r="AD140" i="5"/>
  <c r="AA140" i="5"/>
  <c r="X140" i="5"/>
  <c r="U140" i="5"/>
  <c r="R140" i="5"/>
  <c r="J140" i="5"/>
  <c r="AJ139" i="5"/>
  <c r="AG139" i="5"/>
  <c r="AD139" i="5"/>
  <c r="AA139" i="5"/>
  <c r="X139" i="5"/>
  <c r="U139" i="5"/>
  <c r="R139" i="5"/>
  <c r="J139" i="5"/>
  <c r="AJ138" i="5"/>
  <c r="AG138" i="5"/>
  <c r="AD138" i="5"/>
  <c r="AA138" i="5"/>
  <c r="X138" i="5"/>
  <c r="U138" i="5"/>
  <c r="R138" i="5"/>
  <c r="J138" i="5"/>
  <c r="AJ137" i="5"/>
  <c r="AG137" i="5"/>
  <c r="AD137" i="5"/>
  <c r="AA137" i="5"/>
  <c r="X137" i="5"/>
  <c r="U137" i="5"/>
  <c r="R137" i="5"/>
  <c r="J137" i="5"/>
  <c r="AG136" i="5"/>
  <c r="AL136" i="5" s="1"/>
  <c r="AL135" i="5"/>
  <c r="J151" i="5"/>
  <c r="R151" i="5"/>
  <c r="U151" i="5"/>
  <c r="X151" i="5"/>
  <c r="AA151" i="5"/>
  <c r="AD151" i="5"/>
  <c r="AG151" i="5"/>
  <c r="AJ151" i="5"/>
  <c r="J152" i="5"/>
  <c r="R152" i="5"/>
  <c r="U152" i="5"/>
  <c r="X152" i="5"/>
  <c r="AA152" i="5"/>
  <c r="AD152" i="5"/>
  <c r="AG152" i="5"/>
  <c r="AJ152" i="5"/>
  <c r="J153" i="5"/>
  <c r="R153" i="5"/>
  <c r="U153" i="5"/>
  <c r="X153" i="5"/>
  <c r="AA153" i="5"/>
  <c r="AD153" i="5"/>
  <c r="AG153" i="5"/>
  <c r="AJ153" i="5"/>
  <c r="J154" i="5"/>
  <c r="R154" i="5"/>
  <c r="U154" i="5"/>
  <c r="X154" i="5"/>
  <c r="AA154" i="5"/>
  <c r="AD154" i="5"/>
  <c r="AG154" i="5"/>
  <c r="AJ154" i="5"/>
  <c r="J155" i="5"/>
  <c r="R155" i="5"/>
  <c r="U155" i="5"/>
  <c r="X155" i="5"/>
  <c r="AA155" i="5"/>
  <c r="AD155" i="5"/>
  <c r="AG155" i="5"/>
  <c r="AJ155" i="5"/>
  <c r="J156" i="5"/>
  <c r="R156" i="5"/>
  <c r="U156" i="5"/>
  <c r="X156" i="5"/>
  <c r="AA156" i="5"/>
  <c r="AD156" i="5"/>
  <c r="AG156" i="5"/>
  <c r="AJ156" i="5"/>
  <c r="J157" i="5"/>
  <c r="R157" i="5"/>
  <c r="U157" i="5"/>
  <c r="X157" i="5"/>
  <c r="AA157" i="5"/>
  <c r="AD157" i="5"/>
  <c r="AG157" i="5"/>
  <c r="AJ157" i="5"/>
  <c r="J158" i="5"/>
  <c r="R158" i="5"/>
  <c r="U158" i="5"/>
  <c r="X158" i="5"/>
  <c r="AA158" i="5"/>
  <c r="AD158" i="5"/>
  <c r="AG158" i="5"/>
  <c r="AJ158" i="5"/>
  <c r="AL159" i="5"/>
  <c r="AL160" i="5"/>
  <c r="AL161" i="5"/>
  <c r="AL162" i="5"/>
  <c r="AL163" i="5"/>
  <c r="AJ164" i="5"/>
  <c r="AG164" i="5"/>
  <c r="AD164" i="5"/>
  <c r="AA164" i="5"/>
  <c r="X164" i="5"/>
  <c r="U164" i="5"/>
  <c r="R164" i="5"/>
  <c r="J164" i="5"/>
  <c r="AL155" i="5" l="1"/>
  <c r="AL153" i="5"/>
  <c r="AL164" i="5"/>
  <c r="AL152" i="5"/>
  <c r="AL156" i="5"/>
  <c r="AL150" i="5"/>
  <c r="AL157" i="5"/>
  <c r="AL154" i="5"/>
  <c r="AL158" i="5"/>
  <c r="AL137" i="5"/>
  <c r="AL138" i="5"/>
  <c r="AL139" i="5"/>
  <c r="AL141" i="5"/>
  <c r="AL143" i="5"/>
  <c r="AL144" i="5"/>
  <c r="AL151" i="5"/>
  <c r="AL140" i="5"/>
  <c r="AL142" i="5"/>
  <c r="AJ854" i="5"/>
  <c r="AG854" i="5"/>
  <c r="AD854" i="5"/>
  <c r="AA854" i="5"/>
  <c r="X854" i="5"/>
  <c r="U854" i="5"/>
  <c r="R854" i="5"/>
  <c r="J854" i="5"/>
  <c r="AJ853" i="5"/>
  <c r="AG853" i="5"/>
  <c r="AD853" i="5"/>
  <c r="AA853" i="5"/>
  <c r="X853" i="5"/>
  <c r="U853" i="5"/>
  <c r="R853" i="5"/>
  <c r="J853" i="5"/>
  <c r="AJ852" i="5"/>
  <c r="AG852" i="5"/>
  <c r="AD852" i="5"/>
  <c r="AA852" i="5"/>
  <c r="X852" i="5"/>
  <c r="U852" i="5"/>
  <c r="R852" i="5"/>
  <c r="J852" i="5"/>
  <c r="AJ851" i="5"/>
  <c r="AG851" i="5"/>
  <c r="AD851" i="5"/>
  <c r="AA851" i="5"/>
  <c r="X851" i="5"/>
  <c r="U851" i="5"/>
  <c r="R851" i="5"/>
  <c r="J851" i="5"/>
  <c r="AJ218" i="5"/>
  <c r="AG218" i="5"/>
  <c r="AD218" i="5"/>
  <c r="AA218" i="5"/>
  <c r="X218" i="5"/>
  <c r="U218" i="5"/>
  <c r="R218" i="5"/>
  <c r="J218" i="5"/>
  <c r="AJ217" i="5"/>
  <c r="AG217" i="5"/>
  <c r="AD217" i="5"/>
  <c r="AA217" i="5"/>
  <c r="X217" i="5"/>
  <c r="U217" i="5"/>
  <c r="R217" i="5"/>
  <c r="J217" i="5"/>
  <c r="AJ216" i="5"/>
  <c r="AG216" i="5"/>
  <c r="AD216" i="5"/>
  <c r="AA216" i="5"/>
  <c r="X216" i="5"/>
  <c r="U216" i="5"/>
  <c r="R216" i="5"/>
  <c r="J216" i="5"/>
  <c r="AJ215" i="5"/>
  <c r="AG215" i="5"/>
  <c r="AD215" i="5"/>
  <c r="AA215" i="5"/>
  <c r="X215" i="5"/>
  <c r="U215" i="5"/>
  <c r="R215" i="5"/>
  <c r="J215" i="5"/>
  <c r="AM154" i="5" l="1"/>
  <c r="AP154" i="5" s="1"/>
  <c r="AM140" i="5"/>
  <c r="AP140" i="5" s="1"/>
  <c r="AL851" i="5"/>
  <c r="AL852" i="5"/>
  <c r="AL853" i="5"/>
  <c r="AL854" i="5"/>
  <c r="AL215" i="5"/>
  <c r="AL216" i="5"/>
  <c r="AL217" i="5"/>
  <c r="AL218" i="5"/>
  <c r="J663" i="5"/>
  <c r="J662" i="5"/>
  <c r="J661" i="5"/>
  <c r="J660" i="5"/>
  <c r="J659" i="5"/>
  <c r="J658" i="5"/>
  <c r="AM851" i="5" l="1"/>
  <c r="AP851" i="5" s="1"/>
  <c r="AM215" i="5"/>
  <c r="AP215" i="5" s="1"/>
  <c r="U663" i="5"/>
  <c r="U662" i="5"/>
  <c r="U661" i="5"/>
  <c r="U660" i="5"/>
  <c r="U659" i="5"/>
  <c r="U658" i="5"/>
  <c r="AD633" i="5"/>
  <c r="AG633" i="5" s="1"/>
  <c r="AJ633" i="5" s="1"/>
  <c r="U633" i="5"/>
  <c r="X633" i="5" s="1"/>
  <c r="AA633" i="5" s="1"/>
  <c r="R633" i="5"/>
  <c r="J633" i="5"/>
  <c r="AD645" i="5"/>
  <c r="AD644" i="5"/>
  <c r="AG644" i="5" s="1"/>
  <c r="AJ644" i="5" s="1"/>
  <c r="AD643" i="5"/>
  <c r="AG643" i="5" s="1"/>
  <c r="AJ643" i="5" s="1"/>
  <c r="AD642" i="5"/>
  <c r="AD641" i="5"/>
  <c r="AD640" i="5"/>
  <c r="AD639" i="5"/>
  <c r="AD638" i="5"/>
  <c r="AD637" i="5"/>
  <c r="AD636" i="5"/>
  <c r="AD635" i="5"/>
  <c r="AD634" i="5"/>
  <c r="AD632" i="5"/>
  <c r="AD631" i="5"/>
  <c r="U645" i="5"/>
  <c r="U644" i="5"/>
  <c r="X644" i="5" s="1"/>
  <c r="AA644" i="5" s="1"/>
  <c r="U643" i="5"/>
  <c r="X643" i="5" s="1"/>
  <c r="AA643" i="5" s="1"/>
  <c r="U642" i="5"/>
  <c r="U641" i="5"/>
  <c r="U640" i="5"/>
  <c r="U639" i="5"/>
  <c r="U638" i="5"/>
  <c r="U637" i="5"/>
  <c r="U636" i="5"/>
  <c r="U635" i="5"/>
  <c r="U634" i="5"/>
  <c r="U632" i="5"/>
  <c r="U631" i="5"/>
  <c r="J676" i="5"/>
  <c r="J675" i="5"/>
  <c r="J674" i="5"/>
  <c r="J670" i="5"/>
  <c r="J669" i="5"/>
  <c r="R676" i="5"/>
  <c r="R675" i="5"/>
  <c r="R674" i="5"/>
  <c r="R670" i="5"/>
  <c r="R669" i="5"/>
  <c r="U676" i="5"/>
  <c r="U675" i="5"/>
  <c r="U674" i="5"/>
  <c r="U670" i="5"/>
  <c r="U669" i="5"/>
  <c r="X676" i="5"/>
  <c r="X675" i="5"/>
  <c r="X674" i="5"/>
  <c r="X671" i="5"/>
  <c r="X670" i="5"/>
  <c r="X669" i="5"/>
  <c r="AP676" i="5"/>
  <c r="AP675" i="5"/>
  <c r="AP674" i="5"/>
  <c r="AP671" i="5"/>
  <c r="AP670" i="5"/>
  <c r="AP669" i="5"/>
  <c r="AJ676" i="5"/>
  <c r="AJ675" i="5"/>
  <c r="AJ674" i="5"/>
  <c r="AJ671" i="5"/>
  <c r="AJ670" i="5"/>
  <c r="AJ669" i="5"/>
  <c r="AA671" i="5"/>
  <c r="AA670" i="5"/>
  <c r="AA669" i="5"/>
  <c r="AD669" i="5"/>
  <c r="AD670" i="5"/>
  <c r="AD671" i="5"/>
  <c r="AD676" i="5"/>
  <c r="AD675" i="5"/>
  <c r="AD674" i="5"/>
  <c r="AA674" i="5"/>
  <c r="AA675" i="5"/>
  <c r="AA676" i="5"/>
  <c r="AG676" i="5"/>
  <c r="AG675" i="5"/>
  <c r="AG674" i="5"/>
  <c r="AG671" i="5"/>
  <c r="AG670" i="5"/>
  <c r="AG669" i="5"/>
  <c r="AG663" i="5"/>
  <c r="AG662" i="5"/>
  <c r="AG661" i="5"/>
  <c r="AG660" i="5"/>
  <c r="AG659" i="5"/>
  <c r="AG658" i="5"/>
  <c r="AD663" i="5"/>
  <c r="AD662" i="5"/>
  <c r="AD661" i="5"/>
  <c r="AD660" i="5"/>
  <c r="AD659" i="5"/>
  <c r="AD658" i="5"/>
  <c r="AD657" i="5"/>
  <c r="AA657" i="5"/>
  <c r="AA658" i="5"/>
  <c r="AA659" i="5"/>
  <c r="AA660" i="5"/>
  <c r="AA661" i="5"/>
  <c r="AA662" i="5"/>
  <c r="AA663" i="5"/>
  <c r="AJ658" i="5"/>
  <c r="AJ659" i="5"/>
  <c r="AJ660" i="5"/>
  <c r="AJ661" i="5"/>
  <c r="AJ662" i="5"/>
  <c r="AJ663" i="5"/>
  <c r="AL653" i="5"/>
  <c r="U653" i="5"/>
  <c r="X653" i="5" s="1"/>
  <c r="AA653" i="5" s="1"/>
  <c r="AD653" i="5" s="1"/>
  <c r="J653" i="5"/>
  <c r="AJ624" i="5"/>
  <c r="AG624" i="5"/>
  <c r="AD624" i="5"/>
  <c r="AA624" i="5"/>
  <c r="X624" i="5"/>
  <c r="U624" i="5"/>
  <c r="R624" i="5"/>
  <c r="J624" i="5"/>
  <c r="R644" i="5"/>
  <c r="R643" i="5"/>
  <c r="J644" i="5"/>
  <c r="J643" i="5"/>
  <c r="AJ619" i="5"/>
  <c r="AJ618" i="5"/>
  <c r="R619" i="5"/>
  <c r="U619" i="5" s="1"/>
  <c r="X619" i="5" s="1"/>
  <c r="AA619" i="5" s="1"/>
  <c r="AD619" i="5" s="1"/>
  <c r="R618" i="5"/>
  <c r="U618" i="5" s="1"/>
  <c r="X618" i="5" s="1"/>
  <c r="AA618" i="5" s="1"/>
  <c r="AD618" i="5" s="1"/>
  <c r="J619" i="5"/>
  <c r="J618" i="5"/>
  <c r="J608" i="5"/>
  <c r="R608" i="5"/>
  <c r="U608" i="5"/>
  <c r="X608" i="5"/>
  <c r="AA608" i="5"/>
  <c r="AD608" i="5"/>
  <c r="AG608" i="5"/>
  <c r="AJ608" i="5"/>
  <c r="J611" i="5"/>
  <c r="R611" i="5"/>
  <c r="U611" i="5" s="1"/>
  <c r="X611" i="5" s="1"/>
  <c r="AA611" i="5" s="1"/>
  <c r="AD611" i="5" s="1"/>
  <c r="AG611" i="5" s="1"/>
  <c r="AJ611" i="5" s="1"/>
  <c r="AJ612" i="5"/>
  <c r="AL612" i="5" s="1"/>
  <c r="J614" i="5"/>
  <c r="R614" i="5"/>
  <c r="U614" i="5" s="1"/>
  <c r="X614" i="5" s="1"/>
  <c r="AA614" i="5" s="1"/>
  <c r="AD614" i="5" s="1"/>
  <c r="AG614" i="5" s="1"/>
  <c r="AJ614" i="5" s="1"/>
  <c r="J615" i="5"/>
  <c r="R615" i="5"/>
  <c r="U615" i="5" s="1"/>
  <c r="X615" i="5" s="1"/>
  <c r="AA615" i="5" s="1"/>
  <c r="AD615" i="5" s="1"/>
  <c r="AG615" i="5" s="1"/>
  <c r="AJ615" i="5" s="1"/>
  <c r="J616" i="5"/>
  <c r="R616" i="5"/>
  <c r="U616" i="5" s="1"/>
  <c r="X616" i="5" s="1"/>
  <c r="AA616" i="5" s="1"/>
  <c r="AD616" i="5" s="1"/>
  <c r="AG616" i="5" s="1"/>
  <c r="AJ616" i="5" s="1"/>
  <c r="J617" i="5"/>
  <c r="R617" i="5"/>
  <c r="U617" i="5" s="1"/>
  <c r="X617" i="5" s="1"/>
  <c r="AA617" i="5" s="1"/>
  <c r="AD617" i="5" s="1"/>
  <c r="AG617" i="5" s="1"/>
  <c r="AJ617" i="5" s="1"/>
  <c r="J620" i="5"/>
  <c r="R620" i="5"/>
  <c r="U620" i="5" s="1"/>
  <c r="X620" i="5" s="1"/>
  <c r="AA620" i="5" s="1"/>
  <c r="AD620" i="5" s="1"/>
  <c r="AG620" i="5" s="1"/>
  <c r="AJ620" i="5" s="1"/>
  <c r="J621" i="5"/>
  <c r="R621" i="5"/>
  <c r="U621" i="5" s="1"/>
  <c r="X621" i="5" s="1"/>
  <c r="AA621" i="5" s="1"/>
  <c r="AD621" i="5" s="1"/>
  <c r="AG621" i="5" s="1"/>
  <c r="AJ621" i="5" s="1"/>
  <c r="J622" i="5"/>
  <c r="R622" i="5"/>
  <c r="U622" i="5" s="1"/>
  <c r="X622" i="5" s="1"/>
  <c r="AA622" i="5" s="1"/>
  <c r="AD622" i="5" s="1"/>
  <c r="AG622" i="5" s="1"/>
  <c r="AJ622" i="5" s="1"/>
  <c r="AL663" i="5" l="1"/>
  <c r="AM663" i="5" s="1"/>
  <c r="AL618" i="5"/>
  <c r="AL661" i="5"/>
  <c r="AM661" i="5" s="1"/>
  <c r="AL633" i="5"/>
  <c r="AM633" i="5" s="1"/>
  <c r="AP633" i="5" s="1"/>
  <c r="AL660" i="5"/>
  <c r="AM660" i="5" s="1"/>
  <c r="AL662" i="5"/>
  <c r="AM662" i="5" s="1"/>
  <c r="AL669" i="5"/>
  <c r="AM669" i="5" s="1"/>
  <c r="AO669" i="5" s="1"/>
  <c r="AL675" i="5"/>
  <c r="AM675" i="5" s="1"/>
  <c r="AO675" i="5" s="1"/>
  <c r="AL671" i="5"/>
  <c r="AM671" i="5" s="1"/>
  <c r="AO671" i="5" s="1"/>
  <c r="AL670" i="5"/>
  <c r="AM670" i="5" s="1"/>
  <c r="AO670" i="5" s="1"/>
  <c r="AL676" i="5"/>
  <c r="AM676" i="5" s="1"/>
  <c r="AO676" i="5" s="1"/>
  <c r="AL674" i="5"/>
  <c r="AM674" i="5" s="1"/>
  <c r="AO674" i="5" s="1"/>
  <c r="AL658" i="5"/>
  <c r="AM658" i="5" s="1"/>
  <c r="AL619" i="5"/>
  <c r="AL659" i="5"/>
  <c r="AM659" i="5" s="1"/>
  <c r="AL617" i="5"/>
  <c r="AL615" i="5"/>
  <c r="AL643" i="5"/>
  <c r="AM643" i="5" s="1"/>
  <c r="AL644" i="5"/>
  <c r="AM644" i="5" s="1"/>
  <c r="AL622" i="5"/>
  <c r="AL620" i="5"/>
  <c r="AL614" i="5"/>
  <c r="AL608" i="5"/>
  <c r="AM608" i="5" s="1"/>
  <c r="AL616" i="5"/>
  <c r="AL621" i="5"/>
  <c r="AL611" i="5"/>
  <c r="AJ867" i="5"/>
  <c r="AG867" i="5"/>
  <c r="AD867" i="5"/>
  <c r="AA867" i="5"/>
  <c r="X867" i="5"/>
  <c r="U867" i="5"/>
  <c r="R867" i="5"/>
  <c r="J867" i="5"/>
  <c r="AJ866" i="5"/>
  <c r="AG866" i="5"/>
  <c r="AD866" i="5"/>
  <c r="AA866" i="5"/>
  <c r="X866" i="5"/>
  <c r="U866" i="5"/>
  <c r="R866" i="5"/>
  <c r="J866" i="5"/>
  <c r="AJ865" i="5"/>
  <c r="AG865" i="5"/>
  <c r="AD865" i="5"/>
  <c r="AA865" i="5"/>
  <c r="X865" i="5"/>
  <c r="U865" i="5"/>
  <c r="R865" i="5"/>
  <c r="J865" i="5"/>
  <c r="AJ864" i="5"/>
  <c r="AG864" i="5"/>
  <c r="AD864" i="5"/>
  <c r="AA864" i="5"/>
  <c r="X864" i="5"/>
  <c r="U864" i="5"/>
  <c r="R864" i="5"/>
  <c r="J864" i="5"/>
  <c r="AJ863" i="5"/>
  <c r="AG863" i="5"/>
  <c r="AD863" i="5"/>
  <c r="AA863" i="5"/>
  <c r="X863" i="5"/>
  <c r="U863" i="5"/>
  <c r="R863" i="5"/>
  <c r="J863" i="5"/>
  <c r="AJ862" i="5"/>
  <c r="AG862" i="5"/>
  <c r="AD862" i="5"/>
  <c r="AA862" i="5"/>
  <c r="X862" i="5"/>
  <c r="U862" i="5"/>
  <c r="R862" i="5"/>
  <c r="J862" i="5"/>
  <c r="AJ861" i="5"/>
  <c r="AG861" i="5"/>
  <c r="AD861" i="5"/>
  <c r="AA861" i="5"/>
  <c r="X861" i="5"/>
  <c r="U861" i="5"/>
  <c r="R861" i="5"/>
  <c r="J861" i="5"/>
  <c r="AJ860" i="5"/>
  <c r="AG860" i="5"/>
  <c r="AD860" i="5"/>
  <c r="AA860" i="5"/>
  <c r="X860" i="5"/>
  <c r="U860" i="5"/>
  <c r="R860" i="5"/>
  <c r="J860" i="5"/>
  <c r="AJ859" i="5"/>
  <c r="AG859" i="5"/>
  <c r="AD859" i="5"/>
  <c r="AA859" i="5"/>
  <c r="X859" i="5"/>
  <c r="U859" i="5"/>
  <c r="R859" i="5"/>
  <c r="J859" i="5"/>
  <c r="AJ858" i="5"/>
  <c r="AG858" i="5"/>
  <c r="AD858" i="5"/>
  <c r="AA858" i="5"/>
  <c r="X858" i="5"/>
  <c r="U858" i="5"/>
  <c r="R858" i="5"/>
  <c r="J858" i="5"/>
  <c r="AJ857" i="5"/>
  <c r="AG857" i="5"/>
  <c r="AD857" i="5"/>
  <c r="AA857" i="5"/>
  <c r="X857" i="5"/>
  <c r="U857" i="5"/>
  <c r="R857" i="5"/>
  <c r="J857" i="5"/>
  <c r="AP856" i="5"/>
  <c r="AJ856" i="5"/>
  <c r="AG856" i="5"/>
  <c r="AD856" i="5"/>
  <c r="AA856" i="5"/>
  <c r="X856" i="5"/>
  <c r="U856" i="5"/>
  <c r="R856" i="5"/>
  <c r="J856" i="5"/>
  <c r="AJ850" i="5"/>
  <c r="AG850" i="5"/>
  <c r="AD850" i="5"/>
  <c r="AA850" i="5"/>
  <c r="X850" i="5"/>
  <c r="U850" i="5"/>
  <c r="R850" i="5"/>
  <c r="J850" i="5"/>
  <c r="AJ849" i="5"/>
  <c r="AG849" i="5"/>
  <c r="AD849" i="5"/>
  <c r="AA849" i="5"/>
  <c r="X849" i="5"/>
  <c r="U849" i="5"/>
  <c r="R849" i="5"/>
  <c r="J849" i="5"/>
  <c r="AJ848" i="5"/>
  <c r="AG848" i="5"/>
  <c r="AD848" i="5"/>
  <c r="AA848" i="5"/>
  <c r="X848" i="5"/>
  <c r="U848" i="5"/>
  <c r="R848" i="5"/>
  <c r="J848" i="5"/>
  <c r="AJ847" i="5"/>
  <c r="AG847" i="5"/>
  <c r="AD847" i="5"/>
  <c r="AA847" i="5"/>
  <c r="X847" i="5"/>
  <c r="U847" i="5"/>
  <c r="R847" i="5"/>
  <c r="J847" i="5"/>
  <c r="AJ846" i="5"/>
  <c r="AG846" i="5"/>
  <c r="AD846" i="5"/>
  <c r="AA846" i="5"/>
  <c r="X846" i="5"/>
  <c r="U846" i="5"/>
  <c r="R846" i="5"/>
  <c r="J846" i="5"/>
  <c r="AJ845" i="5"/>
  <c r="AG845" i="5"/>
  <c r="AD845" i="5"/>
  <c r="AA845" i="5"/>
  <c r="X845" i="5"/>
  <c r="U845" i="5"/>
  <c r="R845" i="5"/>
  <c r="J845" i="5"/>
  <c r="AJ844" i="5"/>
  <c r="AG844" i="5"/>
  <c r="AD844" i="5"/>
  <c r="AA844" i="5"/>
  <c r="X844" i="5"/>
  <c r="U844" i="5"/>
  <c r="R844" i="5"/>
  <c r="J844" i="5"/>
  <c r="AJ843" i="5"/>
  <c r="AG843" i="5"/>
  <c r="AD843" i="5"/>
  <c r="AA843" i="5"/>
  <c r="X843" i="5"/>
  <c r="U843" i="5"/>
  <c r="R843" i="5"/>
  <c r="J843" i="5"/>
  <c r="AJ842" i="5"/>
  <c r="AG842" i="5"/>
  <c r="AD842" i="5"/>
  <c r="AA842" i="5"/>
  <c r="X842" i="5"/>
  <c r="U842" i="5"/>
  <c r="R842" i="5"/>
  <c r="J842" i="5"/>
  <c r="AJ841" i="5"/>
  <c r="AG841" i="5"/>
  <c r="AD841" i="5"/>
  <c r="AA841" i="5"/>
  <c r="X841" i="5"/>
  <c r="U841" i="5"/>
  <c r="R841" i="5"/>
  <c r="J841" i="5"/>
  <c r="AJ840" i="5"/>
  <c r="AG840" i="5"/>
  <c r="AD840" i="5"/>
  <c r="AA840" i="5"/>
  <c r="X840" i="5"/>
  <c r="U840" i="5"/>
  <c r="R840" i="5"/>
  <c r="J840" i="5"/>
  <c r="AJ839" i="5"/>
  <c r="AG839" i="5"/>
  <c r="AD839" i="5"/>
  <c r="AA839" i="5"/>
  <c r="X839" i="5"/>
  <c r="U839" i="5"/>
  <c r="R839" i="5"/>
  <c r="J839" i="5"/>
  <c r="AJ838" i="5"/>
  <c r="AG838" i="5"/>
  <c r="AD838" i="5"/>
  <c r="AA838" i="5"/>
  <c r="X838" i="5"/>
  <c r="J838" i="5"/>
  <c r="AJ252" i="5"/>
  <c r="AG252" i="5"/>
  <c r="AD252" i="5"/>
  <c r="AA252" i="5"/>
  <c r="X252" i="5"/>
  <c r="U252" i="5"/>
  <c r="R252" i="5"/>
  <c r="J252" i="5"/>
  <c r="AJ251" i="5"/>
  <c r="AG251" i="5"/>
  <c r="AD251" i="5"/>
  <c r="AA251" i="5"/>
  <c r="X251" i="5"/>
  <c r="U251" i="5"/>
  <c r="R251" i="5"/>
  <c r="J251" i="5"/>
  <c r="AJ250" i="5"/>
  <c r="AG250" i="5"/>
  <c r="AD250" i="5"/>
  <c r="AA250" i="5"/>
  <c r="X250" i="5"/>
  <c r="U250" i="5"/>
  <c r="R250" i="5"/>
  <c r="J250" i="5"/>
  <c r="AJ249" i="5"/>
  <c r="AG249" i="5"/>
  <c r="AD249" i="5"/>
  <c r="AA249" i="5"/>
  <c r="X249" i="5"/>
  <c r="U249" i="5"/>
  <c r="R249" i="5"/>
  <c r="J249" i="5"/>
  <c r="AJ248" i="5"/>
  <c r="AG248" i="5"/>
  <c r="AD248" i="5"/>
  <c r="AA248" i="5"/>
  <c r="X248" i="5"/>
  <c r="U248" i="5"/>
  <c r="R248" i="5"/>
  <c r="J248" i="5"/>
  <c r="AJ247" i="5"/>
  <c r="AG247" i="5"/>
  <c r="AD247" i="5"/>
  <c r="AA247" i="5"/>
  <c r="X247" i="5"/>
  <c r="U247" i="5"/>
  <c r="R247" i="5"/>
  <c r="J247" i="5"/>
  <c r="AJ246" i="5"/>
  <c r="AG246" i="5"/>
  <c r="AD246" i="5"/>
  <c r="AA246" i="5"/>
  <c r="X246" i="5"/>
  <c r="U246" i="5"/>
  <c r="R246" i="5"/>
  <c r="J246" i="5"/>
  <c r="AJ245" i="5"/>
  <c r="AG245" i="5"/>
  <c r="AD245" i="5"/>
  <c r="AA245" i="5"/>
  <c r="X245" i="5"/>
  <c r="U245" i="5"/>
  <c r="R245" i="5"/>
  <c r="J245" i="5"/>
  <c r="AJ298" i="5"/>
  <c r="AG298" i="5"/>
  <c r="AD298" i="5"/>
  <c r="AA298" i="5"/>
  <c r="X298" i="5"/>
  <c r="U298" i="5"/>
  <c r="R298" i="5"/>
  <c r="J298" i="5"/>
  <c r="AJ297" i="5"/>
  <c r="AG297" i="5"/>
  <c r="AD297" i="5"/>
  <c r="AA297" i="5"/>
  <c r="X297" i="5"/>
  <c r="U297" i="5"/>
  <c r="R297" i="5"/>
  <c r="J297" i="5"/>
  <c r="AJ296" i="5"/>
  <c r="AG296" i="5"/>
  <c r="AD296" i="5"/>
  <c r="AA296" i="5"/>
  <c r="X296" i="5"/>
  <c r="U296" i="5"/>
  <c r="R296" i="5"/>
  <c r="J296" i="5"/>
  <c r="AJ295" i="5"/>
  <c r="AG295" i="5"/>
  <c r="AD295" i="5"/>
  <c r="AA295" i="5"/>
  <c r="X295" i="5"/>
  <c r="U295" i="5"/>
  <c r="R295" i="5"/>
  <c r="J295" i="5"/>
  <c r="AJ294" i="5"/>
  <c r="AG294" i="5"/>
  <c r="AD294" i="5"/>
  <c r="AA294" i="5"/>
  <c r="X294" i="5"/>
  <c r="U294" i="5"/>
  <c r="R294" i="5"/>
  <c r="J294" i="5"/>
  <c r="AJ293" i="5"/>
  <c r="AG293" i="5"/>
  <c r="AD293" i="5"/>
  <c r="AA293" i="5"/>
  <c r="X293" i="5"/>
  <c r="U293" i="5"/>
  <c r="R293" i="5"/>
  <c r="J293" i="5"/>
  <c r="AJ292" i="5"/>
  <c r="AG292" i="5"/>
  <c r="AD292" i="5"/>
  <c r="AA292" i="5"/>
  <c r="X292" i="5"/>
  <c r="U292" i="5"/>
  <c r="R292" i="5"/>
  <c r="J292" i="5"/>
  <c r="AJ291" i="5"/>
  <c r="AG291" i="5"/>
  <c r="AD291" i="5"/>
  <c r="AA291" i="5"/>
  <c r="X291" i="5"/>
  <c r="U291" i="5"/>
  <c r="R291" i="5"/>
  <c r="J291" i="5"/>
  <c r="AL862" i="5" l="1"/>
  <c r="AL839" i="5"/>
  <c r="AL841" i="5"/>
  <c r="AL842" i="5"/>
  <c r="AL843" i="5"/>
  <c r="AL844" i="5"/>
  <c r="AL845" i="5"/>
  <c r="AL847" i="5"/>
  <c r="AL849" i="5"/>
  <c r="AL850" i="5"/>
  <c r="AL856" i="5"/>
  <c r="AL860" i="5"/>
  <c r="AL838" i="5"/>
  <c r="AL840" i="5"/>
  <c r="AL846" i="5"/>
  <c r="AL848" i="5"/>
  <c r="AL857" i="5"/>
  <c r="AL858" i="5"/>
  <c r="AL859" i="5"/>
  <c r="AL861" i="5"/>
  <c r="AL863" i="5"/>
  <c r="AL864" i="5"/>
  <c r="AL865" i="5"/>
  <c r="AL866" i="5"/>
  <c r="AL867" i="5"/>
  <c r="AL292" i="5"/>
  <c r="AL294" i="5"/>
  <c r="AL295" i="5"/>
  <c r="AL296" i="5"/>
  <c r="AL297" i="5"/>
  <c r="AL298" i="5"/>
  <c r="AL245" i="5"/>
  <c r="AL247" i="5"/>
  <c r="AL248" i="5"/>
  <c r="AL249" i="5"/>
  <c r="AL250" i="5"/>
  <c r="AL251" i="5"/>
  <c r="AL291" i="5"/>
  <c r="AL293" i="5"/>
  <c r="AL246" i="5"/>
  <c r="AL252" i="5"/>
  <c r="AJ627" i="5"/>
  <c r="AG627" i="5"/>
  <c r="AD627" i="5"/>
  <c r="AA627" i="5"/>
  <c r="X627" i="5"/>
  <c r="U627" i="5"/>
  <c r="R627" i="5"/>
  <c r="J627" i="5"/>
  <c r="AM864" i="5" l="1"/>
  <c r="AP864" i="5" s="1"/>
  <c r="AM843" i="5"/>
  <c r="AP843" i="5" s="1"/>
  <c r="AM860" i="5"/>
  <c r="AP860" i="5" s="1"/>
  <c r="AM847" i="5"/>
  <c r="AP847" i="5" s="1"/>
  <c r="AM839" i="5"/>
  <c r="AP839" i="5" s="1"/>
  <c r="AM245" i="5"/>
  <c r="AP245" i="5" s="1"/>
  <c r="AM295" i="5"/>
  <c r="AP295" i="5" s="1"/>
  <c r="AM249" i="5"/>
  <c r="AP249" i="5" s="1"/>
  <c r="AM291" i="5"/>
  <c r="AP291" i="5" s="1"/>
  <c r="AJ783" i="5"/>
  <c r="AG783" i="5"/>
  <c r="AD783" i="5"/>
  <c r="AA783" i="5"/>
  <c r="X783" i="5"/>
  <c r="U783" i="5"/>
  <c r="R783" i="5"/>
  <c r="J783" i="5"/>
  <c r="AJ777" i="5"/>
  <c r="AG777" i="5"/>
  <c r="AD777" i="5"/>
  <c r="AA777" i="5"/>
  <c r="X777" i="5"/>
  <c r="U777" i="5"/>
  <c r="R777" i="5"/>
  <c r="J777" i="5"/>
  <c r="AJ776" i="5"/>
  <c r="AG776" i="5"/>
  <c r="AD776" i="5"/>
  <c r="AA776" i="5"/>
  <c r="X776" i="5"/>
  <c r="U776" i="5"/>
  <c r="R776" i="5"/>
  <c r="J776" i="5"/>
  <c r="AJ775" i="5"/>
  <c r="AG775" i="5"/>
  <c r="AD775" i="5"/>
  <c r="AA775" i="5"/>
  <c r="X775" i="5"/>
  <c r="U775" i="5"/>
  <c r="R775" i="5"/>
  <c r="J775" i="5"/>
  <c r="AJ774" i="5"/>
  <c r="AG774" i="5"/>
  <c r="AD774" i="5"/>
  <c r="AA774" i="5"/>
  <c r="X774" i="5"/>
  <c r="U774" i="5"/>
  <c r="R774" i="5"/>
  <c r="J774" i="5"/>
  <c r="AJ765" i="5"/>
  <c r="AG765" i="5"/>
  <c r="AD765" i="5"/>
  <c r="AA765" i="5"/>
  <c r="X765" i="5"/>
  <c r="U765" i="5"/>
  <c r="R765" i="5"/>
  <c r="J765" i="5"/>
  <c r="AJ764" i="5"/>
  <c r="AG764" i="5"/>
  <c r="AD764" i="5"/>
  <c r="AA764" i="5"/>
  <c r="X764" i="5"/>
  <c r="U764" i="5"/>
  <c r="R764" i="5"/>
  <c r="J764" i="5"/>
  <c r="AJ763" i="5"/>
  <c r="AG763" i="5"/>
  <c r="AD763" i="5"/>
  <c r="AA763" i="5"/>
  <c r="X763" i="5"/>
  <c r="U763" i="5"/>
  <c r="R763" i="5"/>
  <c r="J763" i="5"/>
  <c r="AJ760" i="5"/>
  <c r="AG760" i="5"/>
  <c r="AD760" i="5"/>
  <c r="AA760" i="5"/>
  <c r="X760" i="5"/>
  <c r="U760" i="5"/>
  <c r="R760" i="5"/>
  <c r="J760" i="5"/>
  <c r="AJ759" i="5"/>
  <c r="AG759" i="5"/>
  <c r="AD759" i="5"/>
  <c r="AA759" i="5"/>
  <c r="X759" i="5"/>
  <c r="U759" i="5"/>
  <c r="R759" i="5"/>
  <c r="J759" i="5"/>
  <c r="AJ758" i="5"/>
  <c r="AG758" i="5"/>
  <c r="AD758" i="5"/>
  <c r="AA758" i="5"/>
  <c r="X758" i="5"/>
  <c r="U758" i="5"/>
  <c r="R758" i="5"/>
  <c r="J758" i="5"/>
  <c r="AJ753" i="5"/>
  <c r="AG753" i="5"/>
  <c r="AD753" i="5"/>
  <c r="AA753" i="5"/>
  <c r="X753" i="5"/>
  <c r="U753" i="5"/>
  <c r="R753" i="5"/>
  <c r="J753" i="5"/>
  <c r="AJ752" i="5"/>
  <c r="AG752" i="5"/>
  <c r="AD752" i="5"/>
  <c r="AA752" i="5"/>
  <c r="X752" i="5"/>
  <c r="U752" i="5"/>
  <c r="R752" i="5"/>
  <c r="J752" i="5"/>
  <c r="AJ751" i="5"/>
  <c r="AG751" i="5"/>
  <c r="AD751" i="5"/>
  <c r="AA751" i="5"/>
  <c r="X751" i="5"/>
  <c r="U751" i="5"/>
  <c r="R751" i="5"/>
  <c r="J751" i="5"/>
  <c r="AJ750" i="5"/>
  <c r="AG750" i="5"/>
  <c r="AD750" i="5"/>
  <c r="AA750" i="5"/>
  <c r="X750" i="5"/>
  <c r="U750" i="5"/>
  <c r="R750" i="5"/>
  <c r="J750" i="5"/>
  <c r="AJ747" i="5"/>
  <c r="AG747" i="5"/>
  <c r="AD747" i="5"/>
  <c r="AA747" i="5"/>
  <c r="X747" i="5"/>
  <c r="U747" i="5"/>
  <c r="R747" i="5"/>
  <c r="J747" i="5"/>
  <c r="AJ746" i="5"/>
  <c r="AG746" i="5"/>
  <c r="AD746" i="5"/>
  <c r="AA746" i="5"/>
  <c r="X746" i="5"/>
  <c r="U746" i="5"/>
  <c r="R746" i="5"/>
  <c r="J746" i="5"/>
  <c r="AJ745" i="5"/>
  <c r="AG745" i="5"/>
  <c r="AD745" i="5"/>
  <c r="AA745" i="5"/>
  <c r="X745" i="5"/>
  <c r="U745" i="5"/>
  <c r="R745" i="5"/>
  <c r="J745" i="5"/>
  <c r="AL745" i="5" l="1"/>
  <c r="AL747" i="5"/>
  <c r="AL763" i="5"/>
  <c r="AL765" i="5"/>
  <c r="AL746" i="5"/>
  <c r="AL750" i="5"/>
  <c r="AL751" i="5"/>
  <c r="AL752" i="5"/>
  <c r="AL753" i="5"/>
  <c r="AL758" i="5"/>
  <c r="AL759" i="5"/>
  <c r="AL760" i="5"/>
  <c r="AL764" i="5"/>
  <c r="AL774" i="5"/>
  <c r="AL775" i="5"/>
  <c r="AL776" i="5"/>
  <c r="AL777" i="5"/>
  <c r="AL783" i="5"/>
  <c r="AM751" i="5" l="1"/>
  <c r="AP751" i="5" s="1"/>
  <c r="AM758" i="5"/>
  <c r="AP758" i="5" s="1"/>
  <c r="AM775" i="5"/>
  <c r="AP775" i="5" s="1"/>
  <c r="AM745" i="5"/>
  <c r="AP745" i="5" s="1"/>
  <c r="AJ515" i="5"/>
  <c r="AG515" i="5"/>
  <c r="AD515" i="5"/>
  <c r="AA515" i="5"/>
  <c r="X515" i="5"/>
  <c r="U515" i="5"/>
  <c r="R515" i="5"/>
  <c r="J515" i="5"/>
  <c r="AL515" i="5" l="1"/>
  <c r="AJ720" i="5"/>
  <c r="AG720" i="5"/>
  <c r="AD720" i="5"/>
  <c r="AA720" i="5"/>
  <c r="X720" i="5"/>
  <c r="U720" i="5"/>
  <c r="R720" i="5"/>
  <c r="J720" i="5"/>
  <c r="AJ719" i="5"/>
  <c r="AG719" i="5"/>
  <c r="AD719" i="5"/>
  <c r="AA719" i="5"/>
  <c r="X719" i="5"/>
  <c r="U719" i="5"/>
  <c r="J719" i="5"/>
  <c r="AJ718" i="5"/>
  <c r="AG718" i="5"/>
  <c r="AD718" i="5"/>
  <c r="AA718" i="5"/>
  <c r="X718" i="5"/>
  <c r="U718" i="5"/>
  <c r="J718" i="5"/>
  <c r="AJ717" i="5"/>
  <c r="AG717" i="5"/>
  <c r="AD717" i="5"/>
  <c r="AA717" i="5"/>
  <c r="X717" i="5"/>
  <c r="U717" i="5"/>
  <c r="J717" i="5"/>
  <c r="AL719" i="5" l="1"/>
  <c r="AL720" i="5"/>
  <c r="AL718" i="5"/>
  <c r="AL717" i="5"/>
  <c r="AM717" i="5" s="1"/>
  <c r="AI904" i="5"/>
  <c r="AH904" i="5"/>
  <c r="AF904" i="5"/>
  <c r="AE904" i="5"/>
  <c r="AC904" i="5"/>
  <c r="AB904" i="5"/>
  <c r="Z904" i="5"/>
  <c r="Y904" i="5"/>
  <c r="W904" i="5"/>
  <c r="V904" i="5"/>
  <c r="T904" i="5"/>
  <c r="S904" i="5"/>
  <c r="P904" i="5"/>
  <c r="O904" i="5"/>
  <c r="N904" i="5"/>
  <c r="M904" i="5"/>
  <c r="L904" i="5"/>
  <c r="K904" i="5"/>
  <c r="I904" i="5"/>
  <c r="H904" i="5"/>
  <c r="G904" i="5"/>
  <c r="AJ903" i="5"/>
  <c r="AG903" i="5"/>
  <c r="AD903" i="5"/>
  <c r="AA903" i="5"/>
  <c r="X903" i="5"/>
  <c r="U903" i="5"/>
  <c r="R903" i="5"/>
  <c r="J903" i="5"/>
  <c r="AJ902" i="5"/>
  <c r="AG902" i="5"/>
  <c r="AD902" i="5"/>
  <c r="AA902" i="5"/>
  <c r="X902" i="5"/>
  <c r="U902" i="5"/>
  <c r="R902" i="5"/>
  <c r="J902" i="5"/>
  <c r="AJ901" i="5"/>
  <c r="AG901" i="5"/>
  <c r="AD901" i="5"/>
  <c r="AA901" i="5"/>
  <c r="X901" i="5"/>
  <c r="U901" i="5"/>
  <c r="R901" i="5"/>
  <c r="J901" i="5"/>
  <c r="AJ900" i="5"/>
  <c r="AG900" i="5"/>
  <c r="AD900" i="5"/>
  <c r="AA900" i="5"/>
  <c r="X900" i="5"/>
  <c r="U900" i="5"/>
  <c r="R900" i="5"/>
  <c r="J900" i="5"/>
  <c r="AJ899" i="5"/>
  <c r="AG899" i="5"/>
  <c r="AD899" i="5"/>
  <c r="AA899" i="5"/>
  <c r="X899" i="5"/>
  <c r="U899" i="5"/>
  <c r="R899" i="5"/>
  <c r="J899" i="5"/>
  <c r="AJ898" i="5"/>
  <c r="AG898" i="5"/>
  <c r="AD898" i="5"/>
  <c r="AA898" i="5"/>
  <c r="X898" i="5"/>
  <c r="U898" i="5"/>
  <c r="R898" i="5"/>
  <c r="J898" i="5"/>
  <c r="AJ897" i="5"/>
  <c r="AG897" i="5"/>
  <c r="AD897" i="5"/>
  <c r="AA897" i="5"/>
  <c r="X897" i="5"/>
  <c r="U897" i="5"/>
  <c r="R897" i="5"/>
  <c r="J897" i="5"/>
  <c r="AJ896" i="5"/>
  <c r="AG896" i="5"/>
  <c r="AD896" i="5"/>
  <c r="AA896" i="5"/>
  <c r="X896" i="5"/>
  <c r="U896" i="5"/>
  <c r="R896" i="5"/>
  <c r="J896" i="5"/>
  <c r="AJ895" i="5"/>
  <c r="AG895" i="5"/>
  <c r="AD895" i="5"/>
  <c r="AA895" i="5"/>
  <c r="X895" i="5"/>
  <c r="U895" i="5"/>
  <c r="R895" i="5"/>
  <c r="J895" i="5"/>
  <c r="AJ894" i="5"/>
  <c r="AG894" i="5"/>
  <c r="AD894" i="5"/>
  <c r="AA894" i="5"/>
  <c r="X894" i="5"/>
  <c r="U894" i="5"/>
  <c r="R894" i="5"/>
  <c r="J894" i="5"/>
  <c r="AJ893" i="5"/>
  <c r="AG893" i="5"/>
  <c r="AD893" i="5"/>
  <c r="AA893" i="5"/>
  <c r="X893" i="5"/>
  <c r="U893" i="5"/>
  <c r="R893" i="5"/>
  <c r="J893" i="5"/>
  <c r="AJ892" i="5"/>
  <c r="AG892" i="5"/>
  <c r="AD892" i="5"/>
  <c r="AA892" i="5"/>
  <c r="X892" i="5"/>
  <c r="AJ891" i="5"/>
  <c r="AG891" i="5"/>
  <c r="AD891" i="5"/>
  <c r="AA891" i="5"/>
  <c r="X891" i="5"/>
  <c r="U891" i="5"/>
  <c r="R891" i="5"/>
  <c r="J891" i="5"/>
  <c r="AJ890" i="5"/>
  <c r="AG890" i="5"/>
  <c r="AD890" i="5"/>
  <c r="AA890" i="5"/>
  <c r="X890" i="5"/>
  <c r="U890" i="5"/>
  <c r="R890" i="5"/>
  <c r="J890" i="5"/>
  <c r="AJ889" i="5"/>
  <c r="AG889" i="5"/>
  <c r="AD889" i="5"/>
  <c r="AA889" i="5"/>
  <c r="X889" i="5"/>
  <c r="U889" i="5"/>
  <c r="R889" i="5"/>
  <c r="J889" i="5"/>
  <c r="AJ888" i="5"/>
  <c r="AG888" i="5"/>
  <c r="AD888" i="5"/>
  <c r="AA888" i="5"/>
  <c r="X888" i="5"/>
  <c r="U888" i="5"/>
  <c r="R888" i="5"/>
  <c r="J888" i="5"/>
  <c r="AJ887" i="5"/>
  <c r="AG887" i="5"/>
  <c r="AD887" i="5"/>
  <c r="AA887" i="5"/>
  <c r="U887" i="5"/>
  <c r="R887" i="5"/>
  <c r="J887" i="5"/>
  <c r="AL886" i="5"/>
  <c r="AJ885" i="5"/>
  <c r="AG885" i="5"/>
  <c r="AD885" i="5"/>
  <c r="AA885" i="5"/>
  <c r="X885" i="5"/>
  <c r="U885" i="5"/>
  <c r="R885" i="5"/>
  <c r="J885" i="5"/>
  <c r="AJ884" i="5"/>
  <c r="AG884" i="5"/>
  <c r="AD884" i="5"/>
  <c r="AA884" i="5"/>
  <c r="X884" i="5"/>
  <c r="U884" i="5"/>
  <c r="R884" i="5"/>
  <c r="J884" i="5"/>
  <c r="AJ883" i="5"/>
  <c r="AG883" i="5"/>
  <c r="AD883" i="5"/>
  <c r="AA883" i="5"/>
  <c r="X883" i="5"/>
  <c r="AJ882" i="5"/>
  <c r="AG882" i="5"/>
  <c r="AD882" i="5"/>
  <c r="AA882" i="5"/>
  <c r="X882" i="5"/>
  <c r="U882" i="5"/>
  <c r="R882" i="5"/>
  <c r="J882" i="5"/>
  <c r="AJ881" i="5"/>
  <c r="AG881" i="5"/>
  <c r="AD881" i="5"/>
  <c r="AA881" i="5"/>
  <c r="X881" i="5"/>
  <c r="U881" i="5"/>
  <c r="R881" i="5"/>
  <c r="J881" i="5"/>
  <c r="AJ880" i="5"/>
  <c r="AG880" i="5"/>
  <c r="AD880" i="5"/>
  <c r="AA880" i="5"/>
  <c r="X880" i="5"/>
  <c r="U880" i="5"/>
  <c r="R880" i="5"/>
  <c r="J880" i="5"/>
  <c r="AJ879" i="5"/>
  <c r="AG879" i="5"/>
  <c r="AD879" i="5"/>
  <c r="AA879" i="5"/>
  <c r="X879" i="5"/>
  <c r="U879" i="5"/>
  <c r="R879" i="5"/>
  <c r="J879" i="5"/>
  <c r="AP878" i="5"/>
  <c r="AL878" i="5"/>
  <c r="AJ877" i="5"/>
  <c r="AG877" i="5"/>
  <c r="AD877" i="5"/>
  <c r="AA877" i="5"/>
  <c r="X877" i="5"/>
  <c r="U877" i="5"/>
  <c r="R877" i="5"/>
  <c r="J877" i="5"/>
  <c r="AL876" i="5"/>
  <c r="AP876" i="5" s="1"/>
  <c r="AJ875" i="5"/>
  <c r="AG875" i="5"/>
  <c r="AD875" i="5"/>
  <c r="AA875" i="5"/>
  <c r="X875" i="5"/>
  <c r="U875" i="5"/>
  <c r="R875" i="5"/>
  <c r="J875" i="5"/>
  <c r="AJ874" i="5"/>
  <c r="AG874" i="5"/>
  <c r="AD874" i="5"/>
  <c r="AA874" i="5"/>
  <c r="X874" i="5"/>
  <c r="U874" i="5"/>
  <c r="R874" i="5"/>
  <c r="J874" i="5"/>
  <c r="AJ873" i="5"/>
  <c r="AG873" i="5"/>
  <c r="AD873" i="5"/>
  <c r="AA873" i="5"/>
  <c r="X873" i="5"/>
  <c r="U873" i="5"/>
  <c r="R873" i="5"/>
  <c r="J873" i="5"/>
  <c r="AJ872" i="5"/>
  <c r="AG872" i="5"/>
  <c r="AD872" i="5"/>
  <c r="AA872" i="5"/>
  <c r="X872" i="5"/>
  <c r="U872" i="5"/>
  <c r="R872" i="5"/>
  <c r="J872" i="5"/>
  <c r="AJ871" i="5"/>
  <c r="AG871" i="5"/>
  <c r="AD871" i="5"/>
  <c r="AA871" i="5"/>
  <c r="X871" i="5"/>
  <c r="U871" i="5"/>
  <c r="R871" i="5"/>
  <c r="J871" i="5"/>
  <c r="AL870" i="5"/>
  <c r="AS869" i="5"/>
  <c r="AJ869" i="5"/>
  <c r="AG869" i="5"/>
  <c r="AD869" i="5"/>
  <c r="AA869" i="5"/>
  <c r="X869" i="5"/>
  <c r="U869" i="5"/>
  <c r="R869" i="5"/>
  <c r="J869" i="5"/>
  <c r="AJ837" i="5"/>
  <c r="AG837" i="5"/>
  <c r="AD837" i="5"/>
  <c r="AA837" i="5"/>
  <c r="X837" i="5"/>
  <c r="J837" i="5"/>
  <c r="AJ836" i="5"/>
  <c r="AG836" i="5"/>
  <c r="AD836" i="5"/>
  <c r="AA836" i="5"/>
  <c r="X836" i="5"/>
  <c r="U836" i="5"/>
  <c r="R836" i="5"/>
  <c r="J836" i="5"/>
  <c r="AJ835" i="5"/>
  <c r="AG835" i="5"/>
  <c r="AD835" i="5"/>
  <c r="AA835" i="5"/>
  <c r="X835" i="5"/>
  <c r="U835" i="5"/>
  <c r="R835" i="5"/>
  <c r="J835" i="5"/>
  <c r="AJ834" i="5"/>
  <c r="AG834" i="5"/>
  <c r="AD834" i="5"/>
  <c r="AA834" i="5"/>
  <c r="X834" i="5"/>
  <c r="U834" i="5"/>
  <c r="R834" i="5"/>
  <c r="J834" i="5"/>
  <c r="AJ833" i="5"/>
  <c r="AG833" i="5"/>
  <c r="AD833" i="5"/>
  <c r="AA833" i="5"/>
  <c r="X833" i="5"/>
  <c r="U833" i="5"/>
  <c r="R833" i="5"/>
  <c r="J833" i="5"/>
  <c r="AJ832" i="5"/>
  <c r="AG832" i="5"/>
  <c r="AD832" i="5"/>
  <c r="AA832" i="5"/>
  <c r="X832" i="5"/>
  <c r="U832" i="5"/>
  <c r="R832" i="5"/>
  <c r="J832" i="5"/>
  <c r="AJ831" i="5"/>
  <c r="AG831" i="5"/>
  <c r="AD831" i="5"/>
  <c r="AA831" i="5"/>
  <c r="X831" i="5"/>
  <c r="U831" i="5"/>
  <c r="R831" i="5"/>
  <c r="J831" i="5"/>
  <c r="AJ830" i="5"/>
  <c r="AG830" i="5"/>
  <c r="AD830" i="5"/>
  <c r="AA830" i="5"/>
  <c r="X830" i="5"/>
  <c r="U830" i="5"/>
  <c r="R830" i="5"/>
  <c r="J830" i="5"/>
  <c r="AJ829" i="5"/>
  <c r="AG829" i="5"/>
  <c r="AD829" i="5"/>
  <c r="AA829" i="5"/>
  <c r="X829" i="5"/>
  <c r="U829" i="5"/>
  <c r="R829" i="5"/>
  <c r="J829" i="5"/>
  <c r="AJ828" i="5"/>
  <c r="AG828" i="5"/>
  <c r="AD828" i="5"/>
  <c r="AA828" i="5"/>
  <c r="X828" i="5"/>
  <c r="U828" i="5"/>
  <c r="R828" i="5"/>
  <c r="J828" i="5"/>
  <c r="AJ827" i="5"/>
  <c r="AG827" i="5"/>
  <c r="AD827" i="5"/>
  <c r="AA827" i="5"/>
  <c r="X827" i="5"/>
  <c r="U827" i="5"/>
  <c r="R827" i="5"/>
  <c r="J827" i="5"/>
  <c r="AJ826" i="5"/>
  <c r="AG826" i="5"/>
  <c r="AD826" i="5"/>
  <c r="AA826" i="5"/>
  <c r="X826" i="5"/>
  <c r="U826" i="5"/>
  <c r="R826" i="5"/>
  <c r="J826" i="5"/>
  <c r="AJ825" i="5"/>
  <c r="AG825" i="5"/>
  <c r="AD825" i="5"/>
  <c r="AA825" i="5"/>
  <c r="X825" i="5"/>
  <c r="U825" i="5"/>
  <c r="R825" i="5"/>
  <c r="J825" i="5"/>
  <c r="AJ823" i="5"/>
  <c r="AG823" i="5"/>
  <c r="AD823" i="5"/>
  <c r="AA823" i="5"/>
  <c r="X823" i="5"/>
  <c r="U823" i="5"/>
  <c r="R823" i="5"/>
  <c r="J823" i="5"/>
  <c r="AJ822" i="5"/>
  <c r="AG822" i="5"/>
  <c r="AD822" i="5"/>
  <c r="AA822" i="5"/>
  <c r="X822" i="5"/>
  <c r="U822" i="5"/>
  <c r="R822" i="5"/>
  <c r="J822" i="5"/>
  <c r="AJ821" i="5"/>
  <c r="AG821" i="5"/>
  <c r="AD821" i="5"/>
  <c r="AA821" i="5"/>
  <c r="X821" i="5"/>
  <c r="U821" i="5"/>
  <c r="R821" i="5"/>
  <c r="J821" i="5"/>
  <c r="AJ820" i="5"/>
  <c r="AG820" i="5"/>
  <c r="AD820" i="5"/>
  <c r="AA820" i="5"/>
  <c r="X820" i="5"/>
  <c r="U820" i="5"/>
  <c r="R820" i="5"/>
  <c r="J820" i="5"/>
  <c r="AJ819" i="5"/>
  <c r="AG819" i="5"/>
  <c r="AD819" i="5"/>
  <c r="AA819" i="5"/>
  <c r="X819" i="5"/>
  <c r="AJ818" i="5"/>
  <c r="AG818" i="5"/>
  <c r="AD818" i="5"/>
  <c r="AA818" i="5"/>
  <c r="X818" i="5"/>
  <c r="U818" i="5"/>
  <c r="R818" i="5"/>
  <c r="J818" i="5"/>
  <c r="AJ817" i="5"/>
  <c r="AG817" i="5"/>
  <c r="AD817" i="5"/>
  <c r="AA817" i="5"/>
  <c r="X817" i="5"/>
  <c r="U817" i="5"/>
  <c r="R817" i="5"/>
  <c r="J817" i="5"/>
  <c r="AJ816" i="5"/>
  <c r="AG816" i="5"/>
  <c r="AD816" i="5"/>
  <c r="AA816" i="5"/>
  <c r="X816" i="5"/>
  <c r="U816" i="5"/>
  <c r="R816" i="5"/>
  <c r="J816" i="5"/>
  <c r="AJ815" i="5"/>
  <c r="AG815" i="5"/>
  <c r="AD815" i="5"/>
  <c r="AA815" i="5"/>
  <c r="X815" i="5"/>
  <c r="U815" i="5"/>
  <c r="R815" i="5"/>
  <c r="J815" i="5"/>
  <c r="AJ814" i="5"/>
  <c r="AG814" i="5"/>
  <c r="AD814" i="5"/>
  <c r="AA814" i="5"/>
  <c r="X814" i="5"/>
  <c r="U814" i="5"/>
  <c r="R814" i="5"/>
  <c r="J814" i="5"/>
  <c r="AJ813" i="5"/>
  <c r="AG813" i="5"/>
  <c r="AD813" i="5"/>
  <c r="AA813" i="5"/>
  <c r="X813" i="5"/>
  <c r="U813" i="5"/>
  <c r="R813" i="5"/>
  <c r="J813" i="5"/>
  <c r="AJ812" i="5"/>
  <c r="AG812" i="5"/>
  <c r="AD812" i="5"/>
  <c r="AA812" i="5"/>
  <c r="X812" i="5"/>
  <c r="U812" i="5"/>
  <c r="R812" i="5"/>
  <c r="J812" i="5"/>
  <c r="AJ811" i="5"/>
  <c r="AG811" i="5"/>
  <c r="AD811" i="5"/>
  <c r="AA811" i="5"/>
  <c r="X811" i="5"/>
  <c r="U811" i="5"/>
  <c r="R811" i="5"/>
  <c r="J811" i="5"/>
  <c r="AJ810" i="5"/>
  <c r="AG810" i="5"/>
  <c r="AD810" i="5"/>
  <c r="AA810" i="5"/>
  <c r="X810" i="5"/>
  <c r="AJ809" i="5"/>
  <c r="AG809" i="5"/>
  <c r="AD809" i="5"/>
  <c r="AA809" i="5"/>
  <c r="X809" i="5"/>
  <c r="U809" i="5"/>
  <c r="R809" i="5"/>
  <c r="J809" i="5"/>
  <c r="AJ808" i="5"/>
  <c r="AG808" i="5"/>
  <c r="AD808" i="5"/>
  <c r="AA808" i="5"/>
  <c r="X808" i="5"/>
  <c r="U808" i="5"/>
  <c r="R808" i="5"/>
  <c r="J808" i="5"/>
  <c r="AJ807" i="5"/>
  <c r="AG807" i="5"/>
  <c r="AD807" i="5"/>
  <c r="AA807" i="5"/>
  <c r="X807" i="5"/>
  <c r="U807" i="5"/>
  <c r="R807" i="5"/>
  <c r="J807" i="5"/>
  <c r="AJ806" i="5"/>
  <c r="AG806" i="5"/>
  <c r="AD806" i="5"/>
  <c r="AA806" i="5"/>
  <c r="X806" i="5"/>
  <c r="U806" i="5"/>
  <c r="R806" i="5"/>
  <c r="J806" i="5"/>
  <c r="AJ805" i="5"/>
  <c r="AG805" i="5"/>
  <c r="AD805" i="5"/>
  <c r="AA805" i="5"/>
  <c r="X805" i="5"/>
  <c r="U805" i="5"/>
  <c r="R805" i="5"/>
  <c r="J805" i="5"/>
  <c r="AJ804" i="5"/>
  <c r="AG804" i="5"/>
  <c r="AD804" i="5"/>
  <c r="AA804" i="5"/>
  <c r="X804" i="5"/>
  <c r="U804" i="5"/>
  <c r="R804" i="5"/>
  <c r="J804" i="5"/>
  <c r="AJ803" i="5"/>
  <c r="AG803" i="5"/>
  <c r="AD803" i="5"/>
  <c r="AA803" i="5"/>
  <c r="X803" i="5"/>
  <c r="U803" i="5"/>
  <c r="R803" i="5"/>
  <c r="J803" i="5"/>
  <c r="AJ802" i="5"/>
  <c r="AG802" i="5"/>
  <c r="AD802" i="5"/>
  <c r="AA802" i="5"/>
  <c r="X802" i="5"/>
  <c r="U802" i="5"/>
  <c r="R802" i="5"/>
  <c r="J802" i="5"/>
  <c r="AJ801" i="5"/>
  <c r="AG801" i="5"/>
  <c r="AD801" i="5"/>
  <c r="AA801" i="5"/>
  <c r="X801" i="5"/>
  <c r="U801" i="5"/>
  <c r="R801" i="5"/>
  <c r="J801" i="5"/>
  <c r="AJ800" i="5"/>
  <c r="AG800" i="5"/>
  <c r="AD800" i="5"/>
  <c r="AA800" i="5"/>
  <c r="X800" i="5"/>
  <c r="U800" i="5"/>
  <c r="R800" i="5"/>
  <c r="J800" i="5"/>
  <c r="AJ799" i="5"/>
  <c r="AG799" i="5"/>
  <c r="AD799" i="5"/>
  <c r="AA799" i="5"/>
  <c r="X799" i="5"/>
  <c r="U799" i="5"/>
  <c r="R799" i="5"/>
  <c r="J799" i="5"/>
  <c r="AJ798" i="5"/>
  <c r="AG798" i="5"/>
  <c r="AD798" i="5"/>
  <c r="AA798" i="5"/>
  <c r="X798" i="5"/>
  <c r="U798" i="5"/>
  <c r="R798" i="5"/>
  <c r="J798" i="5"/>
  <c r="AJ797" i="5"/>
  <c r="AG797" i="5"/>
  <c r="AD797" i="5"/>
  <c r="AA797" i="5"/>
  <c r="X797" i="5"/>
  <c r="U797" i="5"/>
  <c r="R797" i="5"/>
  <c r="J797" i="5"/>
  <c r="AJ796" i="5"/>
  <c r="AG796" i="5"/>
  <c r="AD796" i="5"/>
  <c r="AA796" i="5"/>
  <c r="X796" i="5"/>
  <c r="U796" i="5"/>
  <c r="R796" i="5"/>
  <c r="J796" i="5"/>
  <c r="AJ795" i="5"/>
  <c r="AG795" i="5"/>
  <c r="AD795" i="5"/>
  <c r="AA795" i="5"/>
  <c r="X795" i="5"/>
  <c r="U795" i="5"/>
  <c r="R795" i="5"/>
  <c r="J795" i="5"/>
  <c r="AJ794" i="5"/>
  <c r="AG794" i="5"/>
  <c r="AD794" i="5"/>
  <c r="AA794" i="5"/>
  <c r="X794" i="5"/>
  <c r="U794" i="5"/>
  <c r="R794" i="5"/>
  <c r="J794" i="5"/>
  <c r="AJ743" i="5"/>
  <c r="AG743" i="5"/>
  <c r="AD743" i="5"/>
  <c r="AA743" i="5"/>
  <c r="X743" i="5"/>
  <c r="U743" i="5"/>
  <c r="R743" i="5"/>
  <c r="J743" i="5"/>
  <c r="AJ742" i="5"/>
  <c r="AG742" i="5"/>
  <c r="AD742" i="5"/>
  <c r="AA742" i="5"/>
  <c r="X742" i="5"/>
  <c r="U742" i="5"/>
  <c r="R742" i="5"/>
  <c r="J742" i="5"/>
  <c r="AJ741" i="5"/>
  <c r="AG741" i="5"/>
  <c r="AD741" i="5"/>
  <c r="AA741" i="5"/>
  <c r="X741" i="5"/>
  <c r="U741" i="5"/>
  <c r="R741" i="5"/>
  <c r="J741" i="5"/>
  <c r="AJ740" i="5"/>
  <c r="AG740" i="5"/>
  <c r="AD740" i="5"/>
  <c r="AA740" i="5"/>
  <c r="X740" i="5"/>
  <c r="U740" i="5"/>
  <c r="R740" i="5"/>
  <c r="J740" i="5"/>
  <c r="AJ739" i="5"/>
  <c r="AG739" i="5"/>
  <c r="AD739" i="5"/>
  <c r="AA739" i="5"/>
  <c r="X739" i="5"/>
  <c r="U739" i="5"/>
  <c r="R739" i="5"/>
  <c r="J739" i="5"/>
  <c r="AL738" i="5"/>
  <c r="AL737" i="5"/>
  <c r="AL736" i="5"/>
  <c r="AL735" i="5"/>
  <c r="AL734" i="5"/>
  <c r="AL733" i="5"/>
  <c r="AL732" i="5"/>
  <c r="AL731" i="5"/>
  <c r="AJ730" i="5"/>
  <c r="AG730" i="5"/>
  <c r="AD730" i="5"/>
  <c r="AA730" i="5"/>
  <c r="X730" i="5"/>
  <c r="U730" i="5"/>
  <c r="R730" i="5"/>
  <c r="J730" i="5"/>
  <c r="AJ729" i="5"/>
  <c r="AG729" i="5"/>
  <c r="AD729" i="5"/>
  <c r="AA729" i="5"/>
  <c r="X729" i="5"/>
  <c r="U729" i="5"/>
  <c r="R729" i="5"/>
  <c r="J729" i="5"/>
  <c r="AJ728" i="5"/>
  <c r="AG728" i="5"/>
  <c r="AD728" i="5"/>
  <c r="AA728" i="5"/>
  <c r="X728" i="5"/>
  <c r="U728" i="5"/>
  <c r="R728" i="5"/>
  <c r="J728" i="5"/>
  <c r="AJ727" i="5"/>
  <c r="AG727" i="5"/>
  <c r="AD727" i="5"/>
  <c r="AA727" i="5"/>
  <c r="X727" i="5"/>
  <c r="U727" i="5"/>
  <c r="R727" i="5"/>
  <c r="J727" i="5"/>
  <c r="AJ726" i="5"/>
  <c r="AG726" i="5"/>
  <c r="AD726" i="5"/>
  <c r="AA726" i="5"/>
  <c r="X726" i="5"/>
  <c r="U726" i="5"/>
  <c r="R726" i="5"/>
  <c r="J726" i="5"/>
  <c r="AJ725" i="5"/>
  <c r="AG725" i="5"/>
  <c r="AD725" i="5"/>
  <c r="AA725" i="5"/>
  <c r="X725" i="5"/>
  <c r="U725" i="5"/>
  <c r="R725" i="5"/>
  <c r="J725" i="5"/>
  <c r="AJ724" i="5"/>
  <c r="AG724" i="5"/>
  <c r="AD724" i="5"/>
  <c r="AA724" i="5"/>
  <c r="X724" i="5"/>
  <c r="U724" i="5"/>
  <c r="R724" i="5"/>
  <c r="J724" i="5"/>
  <c r="AJ716" i="5"/>
  <c r="AG716" i="5"/>
  <c r="AD716" i="5"/>
  <c r="AA716" i="5"/>
  <c r="X716" i="5"/>
  <c r="U716" i="5"/>
  <c r="R716" i="5"/>
  <c r="J716" i="5"/>
  <c r="AJ715" i="5"/>
  <c r="AG715" i="5"/>
  <c r="AD715" i="5"/>
  <c r="AA715" i="5"/>
  <c r="X715" i="5"/>
  <c r="U715" i="5"/>
  <c r="J715" i="5"/>
  <c r="AJ714" i="5"/>
  <c r="AG714" i="5"/>
  <c r="AD714" i="5"/>
  <c r="AA714" i="5"/>
  <c r="X714" i="5"/>
  <c r="U714" i="5"/>
  <c r="J714" i="5"/>
  <c r="AJ713" i="5"/>
  <c r="AG713" i="5"/>
  <c r="AD713" i="5"/>
  <c r="AA713" i="5"/>
  <c r="X713" i="5"/>
  <c r="U713" i="5"/>
  <c r="J713" i="5"/>
  <c r="AJ712" i="5"/>
  <c r="AG712" i="5"/>
  <c r="AD712" i="5"/>
  <c r="AA712" i="5"/>
  <c r="X712" i="5"/>
  <c r="AJ711" i="5"/>
  <c r="AG711" i="5"/>
  <c r="AD711" i="5"/>
  <c r="AA711" i="5"/>
  <c r="X711" i="5"/>
  <c r="U711" i="5"/>
  <c r="R711" i="5"/>
  <c r="J711" i="5"/>
  <c r="AJ710" i="5"/>
  <c r="AG710" i="5"/>
  <c r="AD710" i="5"/>
  <c r="AA710" i="5"/>
  <c r="X710" i="5"/>
  <c r="U710" i="5"/>
  <c r="R710" i="5"/>
  <c r="J710" i="5"/>
  <c r="AJ709" i="5"/>
  <c r="AG709" i="5"/>
  <c r="AD709" i="5"/>
  <c r="AA709" i="5"/>
  <c r="X709" i="5"/>
  <c r="U709" i="5"/>
  <c r="R709" i="5"/>
  <c r="J709" i="5"/>
  <c r="AJ708" i="5"/>
  <c r="AG708" i="5"/>
  <c r="AD708" i="5"/>
  <c r="AA708" i="5"/>
  <c r="X708" i="5"/>
  <c r="U708" i="5"/>
  <c r="R708" i="5"/>
  <c r="J708" i="5"/>
  <c r="AJ707" i="5"/>
  <c r="AG707" i="5"/>
  <c r="AD707" i="5"/>
  <c r="AA707" i="5"/>
  <c r="X707" i="5"/>
  <c r="U707" i="5"/>
  <c r="R707" i="5"/>
  <c r="J707" i="5"/>
  <c r="AJ706" i="5"/>
  <c r="AG706" i="5"/>
  <c r="AD706" i="5"/>
  <c r="AA706" i="5"/>
  <c r="X706" i="5"/>
  <c r="U706" i="5"/>
  <c r="R706" i="5"/>
  <c r="J706" i="5"/>
  <c r="AJ705" i="5"/>
  <c r="AG705" i="5"/>
  <c r="AD705" i="5"/>
  <c r="AA705" i="5"/>
  <c r="X705" i="5"/>
  <c r="U705" i="5"/>
  <c r="R705" i="5"/>
  <c r="J705" i="5"/>
  <c r="AJ704" i="5"/>
  <c r="AG704" i="5"/>
  <c r="AD704" i="5"/>
  <c r="AA704" i="5"/>
  <c r="X704" i="5"/>
  <c r="U704" i="5"/>
  <c r="R704" i="5"/>
  <c r="J704" i="5"/>
  <c r="AJ703" i="5"/>
  <c r="AG703" i="5"/>
  <c r="AD703" i="5"/>
  <c r="AA703" i="5"/>
  <c r="X703" i="5"/>
  <c r="U703" i="5"/>
  <c r="R703" i="5"/>
  <c r="J703" i="5"/>
  <c r="AJ702" i="5"/>
  <c r="AG702" i="5"/>
  <c r="AD702" i="5"/>
  <c r="AA702" i="5"/>
  <c r="X702" i="5"/>
  <c r="U702" i="5"/>
  <c r="R702" i="5"/>
  <c r="J702" i="5"/>
  <c r="AJ701" i="5"/>
  <c r="AG701" i="5"/>
  <c r="AD701" i="5"/>
  <c r="AA701" i="5"/>
  <c r="X701" i="5"/>
  <c r="U701" i="5"/>
  <c r="R701" i="5"/>
  <c r="J701" i="5"/>
  <c r="AJ700" i="5"/>
  <c r="AG700" i="5"/>
  <c r="AD700" i="5"/>
  <c r="AA700" i="5"/>
  <c r="X700" i="5"/>
  <c r="U700" i="5"/>
  <c r="R700" i="5"/>
  <c r="J700" i="5"/>
  <c r="AJ699" i="5"/>
  <c r="AG699" i="5"/>
  <c r="AD699" i="5"/>
  <c r="AA699" i="5"/>
  <c r="X699" i="5"/>
  <c r="U699" i="5"/>
  <c r="R699" i="5"/>
  <c r="J699" i="5"/>
  <c r="AJ698" i="5"/>
  <c r="AG698" i="5"/>
  <c r="AD698" i="5"/>
  <c r="AA698" i="5"/>
  <c r="X698" i="5"/>
  <c r="U698" i="5"/>
  <c r="R698" i="5"/>
  <c r="J698" i="5"/>
  <c r="AJ697" i="5"/>
  <c r="AG697" i="5"/>
  <c r="AD697" i="5"/>
  <c r="AA697" i="5"/>
  <c r="X697" i="5"/>
  <c r="U697" i="5"/>
  <c r="R697" i="5"/>
  <c r="J697" i="5"/>
  <c r="AJ696" i="5"/>
  <c r="AG696" i="5"/>
  <c r="AD696" i="5"/>
  <c r="AA696" i="5"/>
  <c r="X696" i="5"/>
  <c r="U696" i="5"/>
  <c r="R696" i="5"/>
  <c r="J696" i="5"/>
  <c r="AJ695" i="5"/>
  <c r="AG695" i="5"/>
  <c r="AD695" i="5"/>
  <c r="AA695" i="5"/>
  <c r="X695" i="5"/>
  <c r="U695" i="5"/>
  <c r="R695" i="5"/>
  <c r="J695" i="5"/>
  <c r="AJ694" i="5"/>
  <c r="AG694" i="5"/>
  <c r="AD694" i="5"/>
  <c r="AA694" i="5"/>
  <c r="X694" i="5"/>
  <c r="U694" i="5"/>
  <c r="R694" i="5"/>
  <c r="J694" i="5"/>
  <c r="AJ693" i="5"/>
  <c r="AG693" i="5"/>
  <c r="AD693" i="5"/>
  <c r="AA693" i="5"/>
  <c r="X693" i="5"/>
  <c r="U693" i="5"/>
  <c r="R693" i="5"/>
  <c r="J693" i="5"/>
  <c r="AK692" i="5"/>
  <c r="AJ692" i="5"/>
  <c r="AG692" i="5"/>
  <c r="AD692" i="5"/>
  <c r="AA692" i="5"/>
  <c r="X692" i="5"/>
  <c r="U692" i="5"/>
  <c r="R692" i="5"/>
  <c r="J692" i="5"/>
  <c r="AJ691" i="5"/>
  <c r="AG691" i="5"/>
  <c r="AD691" i="5"/>
  <c r="AA691" i="5"/>
  <c r="X691" i="5"/>
  <c r="U691" i="5"/>
  <c r="R691" i="5"/>
  <c r="J691" i="5"/>
  <c r="AJ690" i="5"/>
  <c r="AG690" i="5"/>
  <c r="AD690" i="5"/>
  <c r="AA690" i="5"/>
  <c r="X690" i="5"/>
  <c r="U690" i="5"/>
  <c r="R690" i="5"/>
  <c r="J690" i="5"/>
  <c r="AJ689" i="5"/>
  <c r="AG689" i="5"/>
  <c r="AD689" i="5"/>
  <c r="AA689" i="5"/>
  <c r="X689" i="5"/>
  <c r="U689" i="5"/>
  <c r="R689" i="5"/>
  <c r="J689" i="5"/>
  <c r="AJ688" i="5"/>
  <c r="AG688" i="5"/>
  <c r="AD688" i="5"/>
  <c r="AA688" i="5"/>
  <c r="X688" i="5"/>
  <c r="U688" i="5"/>
  <c r="R688" i="5"/>
  <c r="J688" i="5"/>
  <c r="AJ687" i="5"/>
  <c r="AG687" i="5"/>
  <c r="AD687" i="5"/>
  <c r="AA687" i="5"/>
  <c r="X687" i="5"/>
  <c r="AJ686" i="5"/>
  <c r="AG686" i="5"/>
  <c r="AD686" i="5"/>
  <c r="AA686" i="5"/>
  <c r="X686" i="5"/>
  <c r="U686" i="5"/>
  <c r="R686" i="5"/>
  <c r="J686" i="5"/>
  <c r="AJ685" i="5"/>
  <c r="AG685" i="5"/>
  <c r="AD685" i="5"/>
  <c r="AA685" i="5"/>
  <c r="X685" i="5"/>
  <c r="U685" i="5"/>
  <c r="R685" i="5"/>
  <c r="J685" i="5"/>
  <c r="AJ684" i="5"/>
  <c r="AG684" i="5"/>
  <c r="AD684" i="5"/>
  <c r="AA684" i="5"/>
  <c r="X684" i="5"/>
  <c r="U684" i="5"/>
  <c r="R684" i="5"/>
  <c r="J684" i="5"/>
  <c r="AJ683" i="5"/>
  <c r="AG683" i="5"/>
  <c r="AD683" i="5"/>
  <c r="AA683" i="5"/>
  <c r="X683" i="5"/>
  <c r="U683" i="5"/>
  <c r="R683" i="5"/>
  <c r="J683" i="5"/>
  <c r="AJ682" i="5"/>
  <c r="AG682" i="5"/>
  <c r="AD682" i="5"/>
  <c r="AA682" i="5"/>
  <c r="X682" i="5"/>
  <c r="U682" i="5"/>
  <c r="R682" i="5"/>
  <c r="J682" i="5"/>
  <c r="AJ681" i="5"/>
  <c r="AG681" i="5"/>
  <c r="AD681" i="5"/>
  <c r="AA681" i="5"/>
  <c r="X681" i="5"/>
  <c r="U681" i="5"/>
  <c r="R681" i="5"/>
  <c r="J681" i="5"/>
  <c r="AJ680" i="5"/>
  <c r="AG680" i="5"/>
  <c r="AD680" i="5"/>
  <c r="AA680" i="5"/>
  <c r="X680" i="5"/>
  <c r="U680" i="5"/>
  <c r="R680" i="5"/>
  <c r="J680" i="5"/>
  <c r="AJ679" i="5"/>
  <c r="AG679" i="5"/>
  <c r="AD679" i="5"/>
  <c r="AA679" i="5"/>
  <c r="X679" i="5"/>
  <c r="U679" i="5"/>
  <c r="R679" i="5"/>
  <c r="J679" i="5"/>
  <c r="AL678" i="5"/>
  <c r="AJ677" i="5"/>
  <c r="AG677" i="5"/>
  <c r="AD677" i="5"/>
  <c r="AA677" i="5"/>
  <c r="X677" i="5"/>
  <c r="U677" i="5"/>
  <c r="R677" i="5"/>
  <c r="J677" i="5"/>
  <c r="AJ673" i="5"/>
  <c r="AG673" i="5"/>
  <c r="AD673" i="5"/>
  <c r="AA673" i="5"/>
  <c r="X673" i="5"/>
  <c r="U673" i="5"/>
  <c r="R673" i="5"/>
  <c r="J673" i="5"/>
  <c r="AJ672" i="5"/>
  <c r="AG672" i="5"/>
  <c r="AD672" i="5"/>
  <c r="AA672" i="5"/>
  <c r="X672" i="5"/>
  <c r="U672" i="5"/>
  <c r="R672" i="5"/>
  <c r="J672" i="5"/>
  <c r="AJ668" i="5"/>
  <c r="AG668" i="5"/>
  <c r="AD668" i="5"/>
  <c r="AA668" i="5"/>
  <c r="X668" i="5"/>
  <c r="U668" i="5"/>
  <c r="R668" i="5"/>
  <c r="J668" i="5"/>
  <c r="AJ667" i="5"/>
  <c r="AG667" i="5"/>
  <c r="AD667" i="5"/>
  <c r="AA667" i="5"/>
  <c r="X667" i="5"/>
  <c r="U667" i="5"/>
  <c r="R667" i="5"/>
  <c r="J667" i="5"/>
  <c r="AJ666" i="5"/>
  <c r="AG666" i="5"/>
  <c r="AD666" i="5"/>
  <c r="AA666" i="5"/>
  <c r="X666" i="5"/>
  <c r="U666" i="5"/>
  <c r="R666" i="5"/>
  <c r="J666" i="5"/>
  <c r="AJ665" i="5"/>
  <c r="AG665" i="5"/>
  <c r="AD665" i="5"/>
  <c r="AA665" i="5"/>
  <c r="X665" i="5"/>
  <c r="U665" i="5"/>
  <c r="R665" i="5"/>
  <c r="J665" i="5"/>
  <c r="AL657" i="5"/>
  <c r="AJ656" i="5"/>
  <c r="AG656" i="5"/>
  <c r="AD656" i="5"/>
  <c r="AA656" i="5"/>
  <c r="X656" i="5"/>
  <c r="U656" i="5"/>
  <c r="R656" i="5"/>
  <c r="J656" i="5"/>
  <c r="AL655" i="5"/>
  <c r="AP654" i="5"/>
  <c r="AL654" i="5"/>
  <c r="U654" i="5"/>
  <c r="X654" i="5" s="1"/>
  <c r="AA654" i="5" s="1"/>
  <c r="AD654" i="5" s="1"/>
  <c r="J654" i="5"/>
  <c r="AP652" i="5"/>
  <c r="AL652" i="5"/>
  <c r="AJ651" i="5"/>
  <c r="AG651" i="5"/>
  <c r="AD651" i="5"/>
  <c r="AA651" i="5"/>
  <c r="X651" i="5"/>
  <c r="U651" i="5"/>
  <c r="J651" i="5"/>
  <c r="J649" i="5"/>
  <c r="AJ646" i="5"/>
  <c r="AG645" i="5"/>
  <c r="AJ645" i="5" s="1"/>
  <c r="X645" i="5"/>
  <c r="AA645" i="5" s="1"/>
  <c r="R645" i="5"/>
  <c r="J645" i="5"/>
  <c r="AG642" i="5"/>
  <c r="AJ642" i="5" s="1"/>
  <c r="X642" i="5"/>
  <c r="AA642" i="5" s="1"/>
  <c r="R642" i="5"/>
  <c r="J642" i="5"/>
  <c r="AG641" i="5"/>
  <c r="AJ641" i="5" s="1"/>
  <c r="X641" i="5"/>
  <c r="AA641" i="5" s="1"/>
  <c r="R641" i="5"/>
  <c r="J641" i="5"/>
  <c r="AG640" i="5"/>
  <c r="AJ640" i="5" s="1"/>
  <c r="X640" i="5"/>
  <c r="AA640" i="5" s="1"/>
  <c r="R640" i="5"/>
  <c r="J640" i="5"/>
  <c r="AG639" i="5"/>
  <c r="AJ639" i="5" s="1"/>
  <c r="X639" i="5"/>
  <c r="AA639" i="5" s="1"/>
  <c r="R639" i="5"/>
  <c r="J639" i="5"/>
  <c r="AG638" i="5"/>
  <c r="AJ638" i="5" s="1"/>
  <c r="X638" i="5"/>
  <c r="AA638" i="5" s="1"/>
  <c r="R638" i="5"/>
  <c r="J638" i="5"/>
  <c r="AG637" i="5"/>
  <c r="AJ637" i="5" s="1"/>
  <c r="X637" i="5"/>
  <c r="AA637" i="5" s="1"/>
  <c r="R637" i="5"/>
  <c r="J637" i="5"/>
  <c r="AG636" i="5"/>
  <c r="AJ636" i="5" s="1"/>
  <c r="X636" i="5"/>
  <c r="AA636" i="5" s="1"/>
  <c r="R636" i="5"/>
  <c r="J636" i="5"/>
  <c r="AG635" i="5"/>
  <c r="AJ635" i="5" s="1"/>
  <c r="X635" i="5"/>
  <c r="AA635" i="5" s="1"/>
  <c r="R635" i="5"/>
  <c r="J635" i="5"/>
  <c r="AG634" i="5"/>
  <c r="AJ634" i="5" s="1"/>
  <c r="X634" i="5"/>
  <c r="AA634" i="5" s="1"/>
  <c r="R634" i="5"/>
  <c r="J634" i="5"/>
  <c r="AG632" i="5"/>
  <c r="AJ632" i="5" s="1"/>
  <c r="X632" i="5"/>
  <c r="AA632" i="5" s="1"/>
  <c r="R632" i="5"/>
  <c r="J632" i="5"/>
  <c r="AG631" i="5"/>
  <c r="AJ631" i="5" s="1"/>
  <c r="X631" i="5"/>
  <c r="AA631" i="5" s="1"/>
  <c r="R631" i="5"/>
  <c r="J631" i="5"/>
  <c r="AJ630" i="5"/>
  <c r="AG630" i="5"/>
  <c r="AD630" i="5"/>
  <c r="AA630" i="5"/>
  <c r="X630" i="5"/>
  <c r="U630" i="5"/>
  <c r="R630" i="5"/>
  <c r="J630" i="5"/>
  <c r="AJ628" i="5"/>
  <c r="AG628" i="5"/>
  <c r="AD628" i="5"/>
  <c r="AA628" i="5"/>
  <c r="X628" i="5"/>
  <c r="U628" i="5"/>
  <c r="R628" i="5"/>
  <c r="J628" i="5"/>
  <c r="AL627" i="5"/>
  <c r="AM627" i="5" s="1"/>
  <c r="AP627" i="5" s="1"/>
  <c r="AL626" i="5"/>
  <c r="AJ625" i="5"/>
  <c r="AG625" i="5"/>
  <c r="AD625" i="5"/>
  <c r="AA625" i="5"/>
  <c r="X625" i="5"/>
  <c r="U625" i="5"/>
  <c r="R625" i="5"/>
  <c r="J625" i="5"/>
  <c r="AL624" i="5"/>
  <c r="AM624" i="5" s="1"/>
  <c r="AP624" i="5" s="1"/>
  <c r="AL623" i="5"/>
  <c r="AL607" i="5"/>
  <c r="AL606" i="5"/>
  <c r="AL605" i="5"/>
  <c r="AL604" i="5"/>
  <c r="AJ603" i="5"/>
  <c r="AG603" i="5"/>
  <c r="AD603" i="5"/>
  <c r="AA603" i="5"/>
  <c r="X603" i="5"/>
  <c r="U603" i="5"/>
  <c r="R603" i="5"/>
  <c r="J603" i="5"/>
  <c r="AJ601" i="5"/>
  <c r="AG601" i="5"/>
  <c r="AD601" i="5"/>
  <c r="AA601" i="5"/>
  <c r="X601" i="5"/>
  <c r="U601" i="5"/>
  <c r="R601" i="5"/>
  <c r="J601" i="5"/>
  <c r="AJ600" i="5"/>
  <c r="AG600" i="5"/>
  <c r="AD600" i="5"/>
  <c r="AA600" i="5"/>
  <c r="X600" i="5"/>
  <c r="U600" i="5"/>
  <c r="R600" i="5"/>
  <c r="J600" i="5"/>
  <c r="AJ599" i="5"/>
  <c r="AG599" i="5"/>
  <c r="AD599" i="5"/>
  <c r="AA599" i="5"/>
  <c r="X599" i="5"/>
  <c r="U599" i="5"/>
  <c r="R599" i="5"/>
  <c r="J599" i="5"/>
  <c r="AJ598" i="5"/>
  <c r="AG598" i="5"/>
  <c r="AD598" i="5"/>
  <c r="AA598" i="5"/>
  <c r="X598" i="5"/>
  <c r="U598" i="5"/>
  <c r="R598" i="5"/>
  <c r="J598" i="5"/>
  <c r="AJ597" i="5"/>
  <c r="AG597" i="5"/>
  <c r="AD597" i="5"/>
  <c r="AA597" i="5"/>
  <c r="X597" i="5"/>
  <c r="AJ596" i="5"/>
  <c r="AG596" i="5"/>
  <c r="AD596" i="5"/>
  <c r="AA596" i="5"/>
  <c r="X596" i="5"/>
  <c r="U596" i="5"/>
  <c r="R596" i="5"/>
  <c r="J596" i="5"/>
  <c r="AJ595" i="5"/>
  <c r="AG595" i="5"/>
  <c r="AD595" i="5"/>
  <c r="AA595" i="5"/>
  <c r="X595" i="5"/>
  <c r="U595" i="5"/>
  <c r="R595" i="5"/>
  <c r="J595" i="5"/>
  <c r="AJ594" i="5"/>
  <c r="AG594" i="5"/>
  <c r="AD594" i="5"/>
  <c r="AA594" i="5"/>
  <c r="X594" i="5"/>
  <c r="U594" i="5"/>
  <c r="R594" i="5"/>
  <c r="J594" i="5"/>
  <c r="AJ593" i="5"/>
  <c r="AG593" i="5"/>
  <c r="AD593" i="5"/>
  <c r="AA593" i="5"/>
  <c r="X593" i="5"/>
  <c r="U593" i="5"/>
  <c r="R593" i="5"/>
  <c r="J593" i="5"/>
  <c r="AJ592" i="5"/>
  <c r="AG592" i="5"/>
  <c r="AD592" i="5"/>
  <c r="AA592" i="5"/>
  <c r="X592" i="5"/>
  <c r="U592" i="5"/>
  <c r="R592" i="5"/>
  <c r="J592" i="5"/>
  <c r="AJ591" i="5"/>
  <c r="AG591" i="5"/>
  <c r="AD591" i="5"/>
  <c r="AA591" i="5"/>
  <c r="X591" i="5"/>
  <c r="U591" i="5"/>
  <c r="R591" i="5"/>
  <c r="J591" i="5"/>
  <c r="AJ590" i="5"/>
  <c r="AG590" i="5"/>
  <c r="AD590" i="5"/>
  <c r="AA590" i="5"/>
  <c r="X590" i="5"/>
  <c r="U590" i="5"/>
  <c r="R590" i="5"/>
  <c r="J590" i="5"/>
  <c r="AJ589" i="5"/>
  <c r="AG589" i="5"/>
  <c r="AD589" i="5"/>
  <c r="AA589" i="5"/>
  <c r="X589" i="5"/>
  <c r="U589" i="5"/>
  <c r="R589" i="5"/>
  <c r="J589" i="5"/>
  <c r="AJ588" i="5"/>
  <c r="AG588" i="5"/>
  <c r="AD588" i="5"/>
  <c r="AA588" i="5"/>
  <c r="X588" i="5"/>
  <c r="AJ587" i="5"/>
  <c r="AG587" i="5"/>
  <c r="AD587" i="5"/>
  <c r="AA587" i="5"/>
  <c r="X587" i="5"/>
  <c r="U587" i="5"/>
  <c r="R587" i="5"/>
  <c r="J587" i="5"/>
  <c r="AJ586" i="5"/>
  <c r="AG586" i="5"/>
  <c r="AD586" i="5"/>
  <c r="AA586" i="5"/>
  <c r="X586" i="5"/>
  <c r="U586" i="5"/>
  <c r="R586" i="5"/>
  <c r="J586" i="5"/>
  <c r="AJ585" i="5"/>
  <c r="AG585" i="5"/>
  <c r="AD585" i="5"/>
  <c r="AA585" i="5"/>
  <c r="X585" i="5"/>
  <c r="U585" i="5"/>
  <c r="R585" i="5"/>
  <c r="J585" i="5"/>
  <c r="AJ584" i="5"/>
  <c r="AG584" i="5"/>
  <c r="AD584" i="5"/>
  <c r="AA584" i="5"/>
  <c r="X584" i="5"/>
  <c r="U584" i="5"/>
  <c r="R584" i="5"/>
  <c r="J584" i="5"/>
  <c r="AL583" i="5"/>
  <c r="AJ582" i="5"/>
  <c r="AG582" i="5"/>
  <c r="AD582" i="5"/>
  <c r="AA582" i="5"/>
  <c r="X582" i="5"/>
  <c r="U582" i="5"/>
  <c r="R582" i="5"/>
  <c r="J582" i="5"/>
  <c r="AJ581" i="5"/>
  <c r="AG581" i="5"/>
  <c r="AD581" i="5"/>
  <c r="AA581" i="5"/>
  <c r="X581" i="5"/>
  <c r="U581" i="5"/>
  <c r="R581" i="5"/>
  <c r="J581" i="5"/>
  <c r="AJ580" i="5"/>
  <c r="AG580" i="5"/>
  <c r="AD580" i="5"/>
  <c r="AA580" i="5"/>
  <c r="X580" i="5"/>
  <c r="U580" i="5"/>
  <c r="R580" i="5"/>
  <c r="J580" i="5"/>
  <c r="AJ579" i="5"/>
  <c r="AG579" i="5"/>
  <c r="AD579" i="5"/>
  <c r="AA579" i="5"/>
  <c r="X579" i="5"/>
  <c r="U579" i="5"/>
  <c r="R579" i="5"/>
  <c r="J579" i="5"/>
  <c r="AL578" i="5"/>
  <c r="R576" i="5"/>
  <c r="U576" i="5" s="1"/>
  <c r="X576" i="5" s="1"/>
  <c r="AA576" i="5" s="1"/>
  <c r="AD576" i="5" s="1"/>
  <c r="AG576" i="5" s="1"/>
  <c r="AJ576" i="5" s="1"/>
  <c r="J576" i="5"/>
  <c r="R575" i="5"/>
  <c r="U575" i="5" s="1"/>
  <c r="X575" i="5" s="1"/>
  <c r="AA575" i="5" s="1"/>
  <c r="AD575" i="5" s="1"/>
  <c r="AG575" i="5" s="1"/>
  <c r="AJ575" i="5" s="1"/>
  <c r="J575" i="5"/>
  <c r="AJ573" i="5"/>
  <c r="AG573" i="5"/>
  <c r="AD573" i="5"/>
  <c r="AA573" i="5"/>
  <c r="X573" i="5"/>
  <c r="U573" i="5"/>
  <c r="R573" i="5"/>
  <c r="J573" i="5"/>
  <c r="R572" i="5"/>
  <c r="U572" i="5" s="1"/>
  <c r="X572" i="5" s="1"/>
  <c r="AA572" i="5" s="1"/>
  <c r="AD572" i="5" s="1"/>
  <c r="AG572" i="5" s="1"/>
  <c r="AJ572" i="5" s="1"/>
  <c r="AL572" i="5" s="1"/>
  <c r="J572" i="5"/>
  <c r="R571" i="5"/>
  <c r="U571" i="5" s="1"/>
  <c r="X571" i="5" s="1"/>
  <c r="AA571" i="5" s="1"/>
  <c r="AD571" i="5" s="1"/>
  <c r="AG571" i="5" s="1"/>
  <c r="AJ571" i="5" s="1"/>
  <c r="AL571" i="5" s="1"/>
  <c r="J571" i="5"/>
  <c r="AJ570" i="5"/>
  <c r="AG570" i="5"/>
  <c r="AD570" i="5"/>
  <c r="AA570" i="5"/>
  <c r="X570" i="5"/>
  <c r="U570" i="5"/>
  <c r="R570" i="5"/>
  <c r="J570" i="5"/>
  <c r="AJ569" i="5"/>
  <c r="AG569" i="5"/>
  <c r="AD569" i="5"/>
  <c r="AA569" i="5"/>
  <c r="X569" i="5"/>
  <c r="U569" i="5"/>
  <c r="R569" i="5"/>
  <c r="J569" i="5"/>
  <c r="AJ568" i="5"/>
  <c r="AG568" i="5"/>
  <c r="AD568" i="5"/>
  <c r="AA568" i="5"/>
  <c r="X568" i="5"/>
  <c r="U568" i="5"/>
  <c r="R568" i="5"/>
  <c r="J568" i="5"/>
  <c r="AL567" i="5"/>
  <c r="AJ566" i="5"/>
  <c r="AG566" i="5"/>
  <c r="AD566" i="5"/>
  <c r="AA566" i="5"/>
  <c r="X566" i="5"/>
  <c r="U566" i="5"/>
  <c r="R566" i="5"/>
  <c r="J566" i="5"/>
  <c r="AJ565" i="5"/>
  <c r="AG565" i="5"/>
  <c r="AD565" i="5"/>
  <c r="AA565" i="5"/>
  <c r="X565" i="5"/>
  <c r="U565" i="5"/>
  <c r="R565" i="5"/>
  <c r="J565" i="5"/>
  <c r="AJ564" i="5"/>
  <c r="AG564" i="5"/>
  <c r="AD564" i="5"/>
  <c r="AA564" i="5"/>
  <c r="X564" i="5"/>
  <c r="U564" i="5"/>
  <c r="R564" i="5"/>
  <c r="J564" i="5"/>
  <c r="AN563" i="5"/>
  <c r="AJ563" i="5"/>
  <c r="AG563" i="5"/>
  <c r="AD563" i="5"/>
  <c r="AA563" i="5"/>
  <c r="X563" i="5"/>
  <c r="U563" i="5"/>
  <c r="R563" i="5"/>
  <c r="J563" i="5"/>
  <c r="AJ562" i="5"/>
  <c r="AG562" i="5"/>
  <c r="AD562" i="5"/>
  <c r="AA562" i="5"/>
  <c r="X562" i="5"/>
  <c r="U562" i="5"/>
  <c r="R562" i="5"/>
  <c r="J562" i="5"/>
  <c r="AJ561" i="5"/>
  <c r="AG561" i="5"/>
  <c r="AD561" i="5"/>
  <c r="AA561" i="5"/>
  <c r="X561" i="5"/>
  <c r="U561" i="5"/>
  <c r="R561" i="5"/>
  <c r="J561" i="5"/>
  <c r="AG559" i="5"/>
  <c r="AD559" i="5"/>
  <c r="AA559" i="5"/>
  <c r="X559" i="5"/>
  <c r="U559" i="5"/>
  <c r="R559" i="5"/>
  <c r="AJ558" i="5"/>
  <c r="AG558" i="5"/>
  <c r="AD558" i="5"/>
  <c r="AA558" i="5"/>
  <c r="X558" i="5"/>
  <c r="U558" i="5"/>
  <c r="R558" i="5"/>
  <c r="J558" i="5"/>
  <c r="AJ557" i="5"/>
  <c r="AG557" i="5"/>
  <c r="AD557" i="5"/>
  <c r="AA557" i="5"/>
  <c r="X557" i="5"/>
  <c r="U557" i="5"/>
  <c r="R557" i="5"/>
  <c r="J557" i="5"/>
  <c r="AJ556" i="5"/>
  <c r="AG556" i="5"/>
  <c r="AD556" i="5"/>
  <c r="AA556" i="5"/>
  <c r="X556" i="5"/>
  <c r="U556" i="5"/>
  <c r="R556" i="5"/>
  <c r="J556" i="5"/>
  <c r="AJ555" i="5"/>
  <c r="AG555" i="5"/>
  <c r="AD555" i="5"/>
  <c r="AA555" i="5"/>
  <c r="X555" i="5"/>
  <c r="U555" i="5"/>
  <c r="R555" i="5"/>
  <c r="J555" i="5"/>
  <c r="AJ554" i="5"/>
  <c r="AG554" i="5"/>
  <c r="AD554" i="5"/>
  <c r="AA554" i="5"/>
  <c r="X554" i="5"/>
  <c r="U554" i="5"/>
  <c r="R554" i="5"/>
  <c r="J554" i="5"/>
  <c r="AJ553" i="5"/>
  <c r="AG553" i="5"/>
  <c r="AD553" i="5"/>
  <c r="AA553" i="5"/>
  <c r="X553" i="5"/>
  <c r="AA552" i="5"/>
  <c r="AD552" i="5" s="1"/>
  <c r="AG552" i="5" s="1"/>
  <c r="AJ552" i="5" s="1"/>
  <c r="AL552" i="5" s="1"/>
  <c r="R552" i="5"/>
  <c r="U552" i="5" s="1"/>
  <c r="J552" i="5"/>
  <c r="AA549" i="5"/>
  <c r="AD549" i="5" s="1"/>
  <c r="AG549" i="5" s="1"/>
  <c r="AJ549" i="5" s="1"/>
  <c r="AL549" i="5" s="1"/>
  <c r="R549" i="5"/>
  <c r="U549" i="5" s="1"/>
  <c r="J549" i="5"/>
  <c r="AJ548" i="5"/>
  <c r="AG548" i="5"/>
  <c r="AD548" i="5"/>
  <c r="AA548" i="5"/>
  <c r="X548" i="5"/>
  <c r="U548" i="5"/>
  <c r="R548" i="5"/>
  <c r="J548" i="5"/>
  <c r="AJ547" i="5"/>
  <c r="AG547" i="5"/>
  <c r="AD547" i="5"/>
  <c r="AA547" i="5"/>
  <c r="X547" i="5"/>
  <c r="U547" i="5"/>
  <c r="R547" i="5"/>
  <c r="J547" i="5"/>
  <c r="AJ546" i="5"/>
  <c r="AG546" i="5"/>
  <c r="AD546" i="5"/>
  <c r="AA546" i="5"/>
  <c r="X546" i="5"/>
  <c r="U546" i="5"/>
  <c r="R546" i="5"/>
  <c r="J546" i="5"/>
  <c r="AJ545" i="5"/>
  <c r="AG545" i="5"/>
  <c r="AD545" i="5"/>
  <c r="AA545" i="5"/>
  <c r="X545" i="5"/>
  <c r="U545" i="5"/>
  <c r="R545" i="5"/>
  <c r="J545" i="5"/>
  <c r="AJ544" i="5"/>
  <c r="AG544" i="5"/>
  <c r="AD544" i="5"/>
  <c r="AA544" i="5"/>
  <c r="X544" i="5"/>
  <c r="U544" i="5"/>
  <c r="R544" i="5"/>
  <c r="J544" i="5"/>
  <c r="AJ543" i="5"/>
  <c r="AG543" i="5"/>
  <c r="AD543" i="5"/>
  <c r="AA543" i="5"/>
  <c r="X543" i="5"/>
  <c r="U543" i="5"/>
  <c r="R543" i="5"/>
  <c r="J543" i="5"/>
  <c r="AJ542" i="5"/>
  <c r="AG542" i="5"/>
  <c r="AD542" i="5"/>
  <c r="AA542" i="5"/>
  <c r="X542" i="5"/>
  <c r="U542" i="5"/>
  <c r="R542" i="5"/>
  <c r="J542" i="5"/>
  <c r="AJ541" i="5"/>
  <c r="AG541" i="5"/>
  <c r="AD541" i="5"/>
  <c r="AA541" i="5"/>
  <c r="X541" i="5"/>
  <c r="U541" i="5"/>
  <c r="R541" i="5"/>
  <c r="J541" i="5"/>
  <c r="AJ540" i="5"/>
  <c r="AG540" i="5"/>
  <c r="AD540" i="5"/>
  <c r="AA540" i="5"/>
  <c r="X540" i="5"/>
  <c r="U540" i="5"/>
  <c r="R540" i="5"/>
  <c r="J540" i="5"/>
  <c r="AJ539" i="5"/>
  <c r="AG539" i="5"/>
  <c r="AD539" i="5"/>
  <c r="AA539" i="5"/>
  <c r="X539" i="5"/>
  <c r="U539" i="5"/>
  <c r="R539" i="5"/>
  <c r="J539" i="5"/>
  <c r="AJ538" i="5"/>
  <c r="AG538" i="5"/>
  <c r="AD538" i="5"/>
  <c r="AA538" i="5"/>
  <c r="X538" i="5"/>
  <c r="U538" i="5"/>
  <c r="R538" i="5"/>
  <c r="J538" i="5"/>
  <c r="AJ537" i="5"/>
  <c r="AG537" i="5"/>
  <c r="AD537" i="5"/>
  <c r="AA537" i="5"/>
  <c r="X537" i="5"/>
  <c r="U537" i="5"/>
  <c r="R537" i="5"/>
  <c r="J537" i="5"/>
  <c r="AL536" i="5"/>
  <c r="AJ535" i="5"/>
  <c r="AG535" i="5"/>
  <c r="AD535" i="5"/>
  <c r="AA535" i="5"/>
  <c r="X535" i="5"/>
  <c r="U535" i="5"/>
  <c r="R535" i="5"/>
  <c r="J535" i="5"/>
  <c r="AL534" i="5"/>
  <c r="AJ533" i="5"/>
  <c r="AG533" i="5"/>
  <c r="AD533" i="5"/>
  <c r="AA533" i="5"/>
  <c r="X533" i="5"/>
  <c r="U533" i="5"/>
  <c r="R533" i="5"/>
  <c r="J533" i="5"/>
  <c r="AJ532" i="5"/>
  <c r="AG532" i="5"/>
  <c r="AD532" i="5"/>
  <c r="AA532" i="5"/>
  <c r="X532" i="5"/>
  <c r="U532" i="5"/>
  <c r="R532" i="5"/>
  <c r="J532" i="5"/>
  <c r="AJ531" i="5"/>
  <c r="AG531" i="5"/>
  <c r="AD531" i="5"/>
  <c r="AA531" i="5"/>
  <c r="X531" i="5"/>
  <c r="U531" i="5"/>
  <c r="R531" i="5"/>
  <c r="J531" i="5"/>
  <c r="AJ530" i="5"/>
  <c r="AG530" i="5"/>
  <c r="AD530" i="5"/>
  <c r="AA530" i="5"/>
  <c r="X530" i="5"/>
  <c r="U530" i="5"/>
  <c r="R530" i="5"/>
  <c r="J530" i="5"/>
  <c r="AT529" i="5"/>
  <c r="AG529" i="5"/>
  <c r="J529" i="5"/>
  <c r="AT528" i="5"/>
  <c r="J528" i="5"/>
  <c r="AL528" i="5" s="1"/>
  <c r="AT527" i="5"/>
  <c r="AJ527" i="5"/>
  <c r="AG527" i="5"/>
  <c r="AD527" i="5"/>
  <c r="AA527" i="5"/>
  <c r="X527" i="5"/>
  <c r="U527" i="5"/>
  <c r="R527" i="5"/>
  <c r="J527" i="5"/>
  <c r="AT526" i="5"/>
  <c r="AJ526" i="5"/>
  <c r="AG526" i="5"/>
  <c r="AD526" i="5"/>
  <c r="AA526" i="5"/>
  <c r="X526" i="5"/>
  <c r="U526" i="5"/>
  <c r="R526" i="5"/>
  <c r="J526" i="5"/>
  <c r="AJ525" i="5"/>
  <c r="AG525" i="5"/>
  <c r="AD525" i="5"/>
  <c r="AA525" i="5"/>
  <c r="X525" i="5"/>
  <c r="U525" i="5"/>
  <c r="R525" i="5"/>
  <c r="J525" i="5"/>
  <c r="AT524" i="5"/>
  <c r="AJ524" i="5"/>
  <c r="AG524" i="5"/>
  <c r="AD524" i="5"/>
  <c r="AA524" i="5"/>
  <c r="X524" i="5"/>
  <c r="U524" i="5"/>
  <c r="R524" i="5"/>
  <c r="J524" i="5"/>
  <c r="AT523" i="5"/>
  <c r="AJ523" i="5"/>
  <c r="AG523" i="5"/>
  <c r="AD523" i="5"/>
  <c r="AA523" i="5"/>
  <c r="X523" i="5"/>
  <c r="U523" i="5"/>
  <c r="R523" i="5"/>
  <c r="J523" i="5"/>
  <c r="AT522" i="5"/>
  <c r="AJ522" i="5"/>
  <c r="AG522" i="5"/>
  <c r="AD522" i="5"/>
  <c r="AA522" i="5"/>
  <c r="X522" i="5"/>
  <c r="U522" i="5"/>
  <c r="R522" i="5"/>
  <c r="J522" i="5"/>
  <c r="J521" i="5"/>
  <c r="AT520" i="5"/>
  <c r="AJ520" i="5"/>
  <c r="AG520" i="5"/>
  <c r="AD520" i="5"/>
  <c r="AA520" i="5"/>
  <c r="X520" i="5"/>
  <c r="U520" i="5"/>
  <c r="R520" i="5"/>
  <c r="AT519" i="5"/>
  <c r="AJ519" i="5"/>
  <c r="AG519" i="5"/>
  <c r="AD519" i="5"/>
  <c r="AA519" i="5"/>
  <c r="X519" i="5"/>
  <c r="U519" i="5"/>
  <c r="R519" i="5"/>
  <c r="AT518" i="5"/>
  <c r="AJ518" i="5"/>
  <c r="AG518" i="5"/>
  <c r="AD518" i="5"/>
  <c r="AA518" i="5"/>
  <c r="X518" i="5"/>
  <c r="U518" i="5"/>
  <c r="R518" i="5"/>
  <c r="J518" i="5"/>
  <c r="AJ517" i="5"/>
  <c r="AG517" i="5"/>
  <c r="AD517" i="5"/>
  <c r="AA517" i="5"/>
  <c r="X517" i="5"/>
  <c r="U517" i="5"/>
  <c r="R517" i="5"/>
  <c r="J517" i="5"/>
  <c r="AJ514" i="5"/>
  <c r="AG514" i="5"/>
  <c r="AD514" i="5"/>
  <c r="AA514" i="5"/>
  <c r="X514" i="5"/>
  <c r="U514" i="5"/>
  <c r="R514" i="5"/>
  <c r="J514" i="5"/>
  <c r="AJ513" i="5"/>
  <c r="AG513" i="5"/>
  <c r="AD513" i="5"/>
  <c r="AA513" i="5"/>
  <c r="X513" i="5"/>
  <c r="U513" i="5"/>
  <c r="R513" i="5"/>
  <c r="J513" i="5"/>
  <c r="AJ512" i="5"/>
  <c r="AG512" i="5"/>
  <c r="AD512" i="5"/>
  <c r="AA512" i="5"/>
  <c r="X512" i="5"/>
  <c r="U512" i="5"/>
  <c r="R512" i="5"/>
  <c r="J512" i="5"/>
  <c r="AJ511" i="5"/>
  <c r="AG511" i="5"/>
  <c r="AD511" i="5"/>
  <c r="AA511" i="5"/>
  <c r="X511" i="5"/>
  <c r="U511" i="5"/>
  <c r="R511" i="5"/>
  <c r="J511" i="5"/>
  <c r="AJ510" i="5"/>
  <c r="AG510" i="5"/>
  <c r="AD510" i="5"/>
  <c r="AA510" i="5"/>
  <c r="X510" i="5"/>
  <c r="U510" i="5"/>
  <c r="R510" i="5"/>
  <c r="J510" i="5"/>
  <c r="AJ509" i="5"/>
  <c r="AG509" i="5"/>
  <c r="AD509" i="5"/>
  <c r="AA509" i="5"/>
  <c r="X509" i="5"/>
  <c r="U509" i="5"/>
  <c r="R509" i="5"/>
  <c r="J509" i="5"/>
  <c r="AJ508" i="5"/>
  <c r="AG508" i="5"/>
  <c r="AD508" i="5"/>
  <c r="AA508" i="5"/>
  <c r="X508" i="5"/>
  <c r="U508" i="5"/>
  <c r="R508" i="5"/>
  <c r="J508" i="5"/>
  <c r="AJ507" i="5"/>
  <c r="AG507" i="5"/>
  <c r="AD507" i="5"/>
  <c r="AA507" i="5"/>
  <c r="X507" i="5"/>
  <c r="U507" i="5"/>
  <c r="R507" i="5"/>
  <c r="J507" i="5"/>
  <c r="AJ506" i="5"/>
  <c r="AG506" i="5"/>
  <c r="AD506" i="5"/>
  <c r="AA506" i="5"/>
  <c r="X506" i="5"/>
  <c r="AJ505" i="5"/>
  <c r="AG505" i="5"/>
  <c r="AD505" i="5"/>
  <c r="AA505" i="5"/>
  <c r="X505" i="5"/>
  <c r="U505" i="5"/>
  <c r="R505" i="5"/>
  <c r="J505" i="5"/>
  <c r="AL504" i="5"/>
  <c r="AL503" i="5"/>
  <c r="AJ502" i="5"/>
  <c r="AG502" i="5"/>
  <c r="AD502" i="5"/>
  <c r="AA502" i="5"/>
  <c r="X502" i="5"/>
  <c r="U502" i="5"/>
  <c r="R502" i="5"/>
  <c r="J502" i="5"/>
  <c r="AJ501" i="5"/>
  <c r="AG501" i="5"/>
  <c r="AD501" i="5"/>
  <c r="AA501" i="5"/>
  <c r="X501" i="5"/>
  <c r="U501" i="5"/>
  <c r="R501" i="5"/>
  <c r="J501" i="5"/>
  <c r="AJ500" i="5"/>
  <c r="AG500" i="5"/>
  <c r="AD500" i="5"/>
  <c r="AA500" i="5"/>
  <c r="X500" i="5"/>
  <c r="U500" i="5"/>
  <c r="R500" i="5"/>
  <c r="J500" i="5"/>
  <c r="AJ499" i="5"/>
  <c r="AG499" i="5"/>
  <c r="AD499" i="5"/>
  <c r="AA499" i="5"/>
  <c r="X499" i="5"/>
  <c r="U499" i="5"/>
  <c r="R499" i="5"/>
  <c r="J499" i="5"/>
  <c r="AJ498" i="5"/>
  <c r="AG498" i="5"/>
  <c r="AD498" i="5"/>
  <c r="AA498" i="5"/>
  <c r="X498" i="5"/>
  <c r="AN497" i="5"/>
  <c r="AJ497" i="5"/>
  <c r="AG497" i="5"/>
  <c r="AD497" i="5"/>
  <c r="AA497" i="5"/>
  <c r="X497" i="5"/>
  <c r="U497" i="5"/>
  <c r="R497" i="5"/>
  <c r="J497" i="5"/>
  <c r="AS496" i="5"/>
  <c r="AR496" i="5"/>
  <c r="AJ496" i="5"/>
  <c r="AG496" i="5"/>
  <c r="AD496" i="5"/>
  <c r="AA496" i="5"/>
  <c r="X496" i="5"/>
  <c r="U496" i="5"/>
  <c r="R496" i="5"/>
  <c r="J496" i="5"/>
  <c r="AP495" i="5"/>
  <c r="AJ495" i="5"/>
  <c r="AG495" i="5"/>
  <c r="AD495" i="5"/>
  <c r="AA495" i="5"/>
  <c r="X495" i="5"/>
  <c r="U495" i="5"/>
  <c r="R495" i="5"/>
  <c r="J495" i="5"/>
  <c r="AJ494" i="5"/>
  <c r="AG494" i="5"/>
  <c r="AD494" i="5"/>
  <c r="AA494" i="5"/>
  <c r="X494" i="5"/>
  <c r="U494" i="5"/>
  <c r="R494" i="5"/>
  <c r="J494" i="5"/>
  <c r="AJ493" i="5"/>
  <c r="AG493" i="5"/>
  <c r="AD493" i="5"/>
  <c r="AA493" i="5"/>
  <c r="X493" i="5"/>
  <c r="U493" i="5"/>
  <c r="R493" i="5"/>
  <c r="J493" i="5"/>
  <c r="AJ492" i="5"/>
  <c r="AG492" i="5"/>
  <c r="AD492" i="5"/>
  <c r="AA492" i="5"/>
  <c r="X492" i="5"/>
  <c r="AJ491" i="5"/>
  <c r="AG491" i="5"/>
  <c r="AD491" i="5"/>
  <c r="AA491" i="5"/>
  <c r="X491" i="5"/>
  <c r="U491" i="5"/>
  <c r="R491" i="5"/>
  <c r="J491" i="5"/>
  <c r="AJ490" i="5"/>
  <c r="AG490" i="5"/>
  <c r="AD490" i="5"/>
  <c r="AA490" i="5"/>
  <c r="X490" i="5"/>
  <c r="U490" i="5"/>
  <c r="R490" i="5"/>
  <c r="J490" i="5"/>
  <c r="AJ489" i="5"/>
  <c r="AG489" i="5"/>
  <c r="AD489" i="5"/>
  <c r="AA489" i="5"/>
  <c r="X489" i="5"/>
  <c r="J489" i="5"/>
  <c r="AJ488" i="5"/>
  <c r="AG488" i="5"/>
  <c r="AD488" i="5"/>
  <c r="AA488" i="5"/>
  <c r="X488" i="5"/>
  <c r="U488" i="5"/>
  <c r="R488" i="5"/>
  <c r="J488" i="5"/>
  <c r="AJ487" i="5"/>
  <c r="AG487" i="5"/>
  <c r="AD487" i="5"/>
  <c r="AA487" i="5"/>
  <c r="X487" i="5"/>
  <c r="U487" i="5"/>
  <c r="R487" i="5"/>
  <c r="J487" i="5"/>
  <c r="AJ486" i="5"/>
  <c r="AG486" i="5"/>
  <c r="AD486" i="5"/>
  <c r="AA486" i="5"/>
  <c r="X486" i="5"/>
  <c r="U486" i="5"/>
  <c r="R486" i="5"/>
  <c r="J486" i="5"/>
  <c r="AJ485" i="5"/>
  <c r="AG485" i="5"/>
  <c r="AD485" i="5"/>
  <c r="AA485" i="5"/>
  <c r="X485" i="5"/>
  <c r="U485" i="5"/>
  <c r="R485" i="5"/>
  <c r="J485" i="5"/>
  <c r="AJ484" i="5"/>
  <c r="AG484" i="5"/>
  <c r="AD484" i="5"/>
  <c r="AA484" i="5"/>
  <c r="X484" i="5"/>
  <c r="U484" i="5"/>
  <c r="R484" i="5"/>
  <c r="J484" i="5"/>
  <c r="AJ483" i="5"/>
  <c r="AG483" i="5"/>
  <c r="AD483" i="5"/>
  <c r="AA483" i="5"/>
  <c r="X483" i="5"/>
  <c r="U483" i="5"/>
  <c r="R483" i="5"/>
  <c r="J483" i="5"/>
  <c r="AJ482" i="5"/>
  <c r="AG482" i="5"/>
  <c r="AD482" i="5"/>
  <c r="AA482" i="5"/>
  <c r="X482" i="5"/>
  <c r="U482" i="5"/>
  <c r="R482" i="5"/>
  <c r="J482" i="5"/>
  <c r="AR481" i="5"/>
  <c r="AN481" i="5" s="1"/>
  <c r="AK481" i="5"/>
  <c r="AJ481" i="5"/>
  <c r="AG481" i="5"/>
  <c r="AD481" i="5"/>
  <c r="AA481" i="5"/>
  <c r="X481" i="5"/>
  <c r="U481" i="5"/>
  <c r="R481" i="5"/>
  <c r="J481" i="5"/>
  <c r="AJ480" i="5"/>
  <c r="AG480" i="5"/>
  <c r="AD480" i="5"/>
  <c r="AA480" i="5"/>
  <c r="X480" i="5"/>
  <c r="U480" i="5"/>
  <c r="R480" i="5"/>
  <c r="J480" i="5"/>
  <c r="AJ479" i="5"/>
  <c r="AG479" i="5"/>
  <c r="AD479" i="5"/>
  <c r="AA479" i="5"/>
  <c r="X479" i="5"/>
  <c r="U479" i="5"/>
  <c r="R479" i="5"/>
  <c r="J479" i="5"/>
  <c r="AJ478" i="5"/>
  <c r="AG478" i="5"/>
  <c r="AD478" i="5"/>
  <c r="AA478" i="5"/>
  <c r="X478" i="5"/>
  <c r="U478" i="5"/>
  <c r="R478" i="5"/>
  <c r="J478" i="5"/>
  <c r="AJ477" i="5"/>
  <c r="AG477" i="5"/>
  <c r="AD477" i="5"/>
  <c r="AA477" i="5"/>
  <c r="X477" i="5"/>
  <c r="AJ476" i="5"/>
  <c r="AG476" i="5"/>
  <c r="AD476" i="5"/>
  <c r="AA476" i="5"/>
  <c r="X476" i="5"/>
  <c r="U476" i="5"/>
  <c r="R476" i="5"/>
  <c r="J476" i="5"/>
  <c r="AJ475" i="5"/>
  <c r="AG475" i="5"/>
  <c r="AD475" i="5"/>
  <c r="AA475" i="5"/>
  <c r="X475" i="5"/>
  <c r="U475" i="5"/>
  <c r="R475" i="5"/>
  <c r="J475" i="5"/>
  <c r="AJ474" i="5"/>
  <c r="AG474" i="5"/>
  <c r="AD474" i="5"/>
  <c r="AA474" i="5"/>
  <c r="X474" i="5"/>
  <c r="U474" i="5"/>
  <c r="R474" i="5"/>
  <c r="J474" i="5"/>
  <c r="AJ473" i="5"/>
  <c r="AG473" i="5"/>
  <c r="AD473" i="5"/>
  <c r="AA473" i="5"/>
  <c r="X473" i="5"/>
  <c r="U473" i="5"/>
  <c r="R473" i="5"/>
  <c r="J473" i="5"/>
  <c r="AJ472" i="5"/>
  <c r="AG472" i="5"/>
  <c r="AD472" i="5"/>
  <c r="AA472" i="5"/>
  <c r="X472" i="5"/>
  <c r="U472" i="5"/>
  <c r="R472" i="5"/>
  <c r="J472" i="5"/>
  <c r="AJ471" i="5"/>
  <c r="AG471" i="5"/>
  <c r="AD471" i="5"/>
  <c r="AA471" i="5"/>
  <c r="X471" i="5"/>
  <c r="U471" i="5"/>
  <c r="R471" i="5"/>
  <c r="J471" i="5"/>
  <c r="AJ470" i="5"/>
  <c r="AG470" i="5"/>
  <c r="AD470" i="5"/>
  <c r="AA470" i="5"/>
  <c r="X470" i="5"/>
  <c r="U470" i="5"/>
  <c r="R470" i="5"/>
  <c r="J470" i="5"/>
  <c r="AJ469" i="5"/>
  <c r="AG469" i="5"/>
  <c r="AD469" i="5"/>
  <c r="AA469" i="5"/>
  <c r="X469" i="5"/>
  <c r="U469" i="5"/>
  <c r="R469" i="5"/>
  <c r="J469" i="5"/>
  <c r="AJ468" i="5"/>
  <c r="AG468" i="5"/>
  <c r="AD468" i="5"/>
  <c r="AA468" i="5"/>
  <c r="X468" i="5"/>
  <c r="AJ467" i="5"/>
  <c r="AG467" i="5"/>
  <c r="AD467" i="5"/>
  <c r="AA467" i="5"/>
  <c r="X467" i="5"/>
  <c r="U467" i="5"/>
  <c r="R467" i="5"/>
  <c r="J467" i="5"/>
  <c r="AJ466" i="5"/>
  <c r="AG466" i="5"/>
  <c r="AD466" i="5"/>
  <c r="AA466" i="5"/>
  <c r="X466" i="5"/>
  <c r="U466" i="5"/>
  <c r="R466" i="5"/>
  <c r="J466" i="5"/>
  <c r="AJ465" i="5"/>
  <c r="AG465" i="5"/>
  <c r="AD465" i="5"/>
  <c r="AA465" i="5"/>
  <c r="X465" i="5"/>
  <c r="U465" i="5"/>
  <c r="R465" i="5"/>
  <c r="J465" i="5"/>
  <c r="AJ464" i="5"/>
  <c r="AG464" i="5"/>
  <c r="AD464" i="5"/>
  <c r="AA464" i="5"/>
  <c r="X464" i="5"/>
  <c r="U464" i="5"/>
  <c r="R464" i="5"/>
  <c r="J464" i="5"/>
  <c r="AJ463" i="5"/>
  <c r="AG463" i="5"/>
  <c r="AD463" i="5"/>
  <c r="AA463" i="5"/>
  <c r="X463" i="5"/>
  <c r="U463" i="5"/>
  <c r="R463" i="5"/>
  <c r="J463" i="5"/>
  <c r="AJ462" i="5"/>
  <c r="AG462" i="5"/>
  <c r="AD462" i="5"/>
  <c r="AA462" i="5"/>
  <c r="X462" i="5"/>
  <c r="U462" i="5"/>
  <c r="R462" i="5"/>
  <c r="J462" i="5"/>
  <c r="AJ461" i="5"/>
  <c r="AG461" i="5"/>
  <c r="AD461" i="5"/>
  <c r="AA461" i="5"/>
  <c r="X461" i="5"/>
  <c r="U461" i="5"/>
  <c r="R461" i="5"/>
  <c r="J461" i="5"/>
  <c r="AJ460" i="5"/>
  <c r="AG460" i="5"/>
  <c r="AD460" i="5"/>
  <c r="AA460" i="5"/>
  <c r="X460" i="5"/>
  <c r="U460" i="5"/>
  <c r="R460" i="5"/>
  <c r="J460" i="5"/>
  <c r="AJ459" i="5"/>
  <c r="AG459" i="5"/>
  <c r="AD459" i="5"/>
  <c r="AA459" i="5"/>
  <c r="X459" i="5"/>
  <c r="U459" i="5"/>
  <c r="R459" i="5"/>
  <c r="J459" i="5"/>
  <c r="AJ458" i="5"/>
  <c r="AG458" i="5"/>
  <c r="AD458" i="5"/>
  <c r="AA458" i="5"/>
  <c r="X458" i="5"/>
  <c r="U458" i="5"/>
  <c r="R458" i="5"/>
  <c r="J458" i="5"/>
  <c r="AJ457" i="5"/>
  <c r="AG457" i="5"/>
  <c r="AD457" i="5"/>
  <c r="AA457" i="5"/>
  <c r="X457" i="5"/>
  <c r="U457" i="5"/>
  <c r="R457" i="5"/>
  <c r="J457" i="5"/>
  <c r="AJ456" i="5"/>
  <c r="AG456" i="5"/>
  <c r="AD456" i="5"/>
  <c r="AA456" i="5"/>
  <c r="X456" i="5"/>
  <c r="U456" i="5"/>
  <c r="R456" i="5"/>
  <c r="J456" i="5"/>
  <c r="AL455" i="5"/>
  <c r="AL454" i="5"/>
  <c r="AJ453" i="5"/>
  <c r="AG453" i="5"/>
  <c r="AD453" i="5"/>
  <c r="AA453" i="5"/>
  <c r="X453" i="5"/>
  <c r="U453" i="5"/>
  <c r="R453" i="5"/>
  <c r="J453" i="5"/>
  <c r="AJ452" i="5"/>
  <c r="AG452" i="5"/>
  <c r="AD452" i="5"/>
  <c r="AA452" i="5"/>
  <c r="X452" i="5"/>
  <c r="U452" i="5"/>
  <c r="R452" i="5"/>
  <c r="J452" i="5"/>
  <c r="AJ451" i="5"/>
  <c r="AG451" i="5"/>
  <c r="AD451" i="5"/>
  <c r="AA451" i="5"/>
  <c r="X451" i="5"/>
  <c r="U451" i="5"/>
  <c r="R451" i="5"/>
  <c r="J451" i="5"/>
  <c r="AJ450" i="5"/>
  <c r="AG450" i="5"/>
  <c r="AD450" i="5"/>
  <c r="AA450" i="5"/>
  <c r="X450" i="5"/>
  <c r="U450" i="5"/>
  <c r="R450" i="5"/>
  <c r="J450" i="5"/>
  <c r="AJ449" i="5"/>
  <c r="AG449" i="5"/>
  <c r="AD449" i="5"/>
  <c r="AA449" i="5"/>
  <c r="X449" i="5"/>
  <c r="U449" i="5"/>
  <c r="R449" i="5"/>
  <c r="J449" i="5"/>
  <c r="AJ448" i="5"/>
  <c r="AG448" i="5"/>
  <c r="AD448" i="5"/>
  <c r="AA448" i="5"/>
  <c r="X448" i="5"/>
  <c r="U448" i="5"/>
  <c r="R448" i="5"/>
  <c r="J448" i="5"/>
  <c r="AJ447" i="5"/>
  <c r="AG447" i="5"/>
  <c r="AD447" i="5"/>
  <c r="AA447" i="5"/>
  <c r="X447" i="5"/>
  <c r="U447" i="5"/>
  <c r="R447" i="5"/>
  <c r="J447" i="5"/>
  <c r="AJ446" i="5"/>
  <c r="AG446" i="5"/>
  <c r="AD446" i="5"/>
  <c r="AA446" i="5"/>
  <c r="X446" i="5"/>
  <c r="U446" i="5"/>
  <c r="R446" i="5"/>
  <c r="J446" i="5"/>
  <c r="AJ445" i="5"/>
  <c r="AG445" i="5"/>
  <c r="AD445" i="5"/>
  <c r="AA445" i="5"/>
  <c r="X445" i="5"/>
  <c r="U445" i="5"/>
  <c r="R445" i="5"/>
  <c r="J445" i="5"/>
  <c r="AJ444" i="5"/>
  <c r="AG444" i="5"/>
  <c r="AD444" i="5"/>
  <c r="AA444" i="5"/>
  <c r="X444" i="5"/>
  <c r="U444" i="5"/>
  <c r="R444" i="5"/>
  <c r="J444" i="5"/>
  <c r="AJ443" i="5"/>
  <c r="AG443" i="5"/>
  <c r="AD443" i="5"/>
  <c r="AA443" i="5"/>
  <c r="X443" i="5"/>
  <c r="U443" i="5"/>
  <c r="R443" i="5"/>
  <c r="J443" i="5"/>
  <c r="AJ442" i="5"/>
  <c r="AG442" i="5"/>
  <c r="AD442" i="5"/>
  <c r="AA442" i="5"/>
  <c r="X442" i="5"/>
  <c r="U442" i="5"/>
  <c r="R442" i="5"/>
  <c r="J442" i="5"/>
  <c r="AJ441" i="5"/>
  <c r="AG441" i="5"/>
  <c r="AD441" i="5"/>
  <c r="AA441" i="5"/>
  <c r="X441" i="5"/>
  <c r="U441" i="5"/>
  <c r="R441" i="5"/>
  <c r="J441" i="5"/>
  <c r="AJ440" i="5"/>
  <c r="AG440" i="5"/>
  <c r="AD440" i="5"/>
  <c r="AA440" i="5"/>
  <c r="X440" i="5"/>
  <c r="U440" i="5"/>
  <c r="R440" i="5"/>
  <c r="J440" i="5"/>
  <c r="AJ439" i="5"/>
  <c r="AG439" i="5"/>
  <c r="AD439" i="5"/>
  <c r="AA439" i="5"/>
  <c r="X439" i="5"/>
  <c r="U439" i="5"/>
  <c r="R439" i="5"/>
  <c r="J439" i="5"/>
  <c r="AL438" i="5"/>
  <c r="AJ384" i="5"/>
  <c r="AG384" i="5"/>
  <c r="AD384" i="5"/>
  <c r="AA384" i="5"/>
  <c r="X384" i="5"/>
  <c r="U384" i="5"/>
  <c r="R384" i="5"/>
  <c r="J384" i="5"/>
  <c r="AJ383" i="5"/>
  <c r="AG383" i="5"/>
  <c r="AD383" i="5"/>
  <c r="AA383" i="5"/>
  <c r="X383" i="5"/>
  <c r="U383" i="5"/>
  <c r="R383" i="5"/>
  <c r="J383" i="5"/>
  <c r="AJ382" i="5"/>
  <c r="AG382" i="5"/>
  <c r="AD382" i="5"/>
  <c r="AA382" i="5"/>
  <c r="X382" i="5"/>
  <c r="U382" i="5"/>
  <c r="R382" i="5"/>
  <c r="J382" i="5"/>
  <c r="AJ381" i="5"/>
  <c r="AG381" i="5"/>
  <c r="AD381" i="5"/>
  <c r="AA381" i="5"/>
  <c r="X381" i="5"/>
  <c r="U381" i="5"/>
  <c r="R381" i="5"/>
  <c r="J381" i="5"/>
  <c r="AJ380" i="5"/>
  <c r="AG380" i="5"/>
  <c r="AD380" i="5"/>
  <c r="AA380" i="5"/>
  <c r="X380" i="5"/>
  <c r="U380" i="5"/>
  <c r="R380" i="5"/>
  <c r="J380" i="5"/>
  <c r="AJ379" i="5"/>
  <c r="AG379" i="5"/>
  <c r="AD379" i="5"/>
  <c r="AA379" i="5"/>
  <c r="X379" i="5"/>
  <c r="U379" i="5"/>
  <c r="R379" i="5"/>
  <c r="J379" i="5"/>
  <c r="AJ378" i="5"/>
  <c r="AG378" i="5"/>
  <c r="AD378" i="5"/>
  <c r="AA378" i="5"/>
  <c r="X378" i="5"/>
  <c r="U378" i="5"/>
  <c r="R378" i="5"/>
  <c r="J378" i="5"/>
  <c r="AJ377" i="5"/>
  <c r="AG377" i="5"/>
  <c r="AD377" i="5"/>
  <c r="AA377" i="5"/>
  <c r="X377" i="5"/>
  <c r="U377" i="5"/>
  <c r="R377" i="5"/>
  <c r="J377" i="5"/>
  <c r="AJ376" i="5"/>
  <c r="AG376" i="5"/>
  <c r="AD376" i="5"/>
  <c r="AA376" i="5"/>
  <c r="X376" i="5"/>
  <c r="U376" i="5"/>
  <c r="R376" i="5"/>
  <c r="J376" i="5"/>
  <c r="AJ375" i="5"/>
  <c r="AG375" i="5"/>
  <c r="AD375" i="5"/>
  <c r="AA375" i="5"/>
  <c r="X375" i="5"/>
  <c r="U375" i="5"/>
  <c r="R375" i="5"/>
  <c r="J375" i="5"/>
  <c r="AJ374" i="5"/>
  <c r="AG374" i="5"/>
  <c r="AD374" i="5"/>
  <c r="AA374" i="5"/>
  <c r="X374" i="5"/>
  <c r="U374" i="5"/>
  <c r="R374" i="5"/>
  <c r="J374" i="5"/>
  <c r="AJ373" i="5"/>
  <c r="AG373" i="5"/>
  <c r="AD373" i="5"/>
  <c r="AA373" i="5"/>
  <c r="X373" i="5"/>
  <c r="U373" i="5"/>
  <c r="R373" i="5"/>
  <c r="J373" i="5"/>
  <c r="AJ372" i="5"/>
  <c r="AG372" i="5"/>
  <c r="AD372" i="5"/>
  <c r="AA372" i="5"/>
  <c r="X372" i="5"/>
  <c r="U372" i="5"/>
  <c r="R372" i="5"/>
  <c r="J372" i="5"/>
  <c r="AJ371" i="5"/>
  <c r="AG371" i="5"/>
  <c r="AD371" i="5"/>
  <c r="AA371" i="5"/>
  <c r="X371" i="5"/>
  <c r="U371" i="5"/>
  <c r="R371" i="5"/>
  <c r="J371" i="5"/>
  <c r="AJ370" i="5"/>
  <c r="AG370" i="5"/>
  <c r="AD370" i="5"/>
  <c r="AA370" i="5"/>
  <c r="X370" i="5"/>
  <c r="U370" i="5"/>
  <c r="R370" i="5"/>
  <c r="J370" i="5"/>
  <c r="AJ369" i="5"/>
  <c r="AG369" i="5"/>
  <c r="AD369" i="5"/>
  <c r="AA369" i="5"/>
  <c r="X369" i="5"/>
  <c r="U369" i="5"/>
  <c r="R369" i="5"/>
  <c r="J369" i="5"/>
  <c r="AJ368" i="5"/>
  <c r="AG368" i="5"/>
  <c r="AD368" i="5"/>
  <c r="AA368" i="5"/>
  <c r="X368" i="5"/>
  <c r="U368" i="5"/>
  <c r="R368" i="5"/>
  <c r="J368" i="5"/>
  <c r="AJ367" i="5"/>
  <c r="AG367" i="5"/>
  <c r="AD367" i="5"/>
  <c r="AA367" i="5"/>
  <c r="X367" i="5"/>
  <c r="U367" i="5"/>
  <c r="R367" i="5"/>
  <c r="J367" i="5"/>
  <c r="AK366" i="5"/>
  <c r="AJ366" i="5"/>
  <c r="AG366" i="5"/>
  <c r="AD366" i="5"/>
  <c r="AA366" i="5"/>
  <c r="X366" i="5"/>
  <c r="U366" i="5"/>
  <c r="R366" i="5"/>
  <c r="J366" i="5"/>
  <c r="AK365" i="5"/>
  <c r="AJ365" i="5"/>
  <c r="AG365" i="5"/>
  <c r="AD365" i="5"/>
  <c r="AA365" i="5"/>
  <c r="X365" i="5"/>
  <c r="U365" i="5"/>
  <c r="R365" i="5"/>
  <c r="J365" i="5"/>
  <c r="AJ364" i="5"/>
  <c r="AG364" i="5"/>
  <c r="AD364" i="5"/>
  <c r="AA364" i="5"/>
  <c r="X364" i="5"/>
  <c r="U364" i="5"/>
  <c r="R364" i="5"/>
  <c r="J364" i="5"/>
  <c r="AJ363" i="5"/>
  <c r="AG363" i="5"/>
  <c r="AD363" i="5"/>
  <c r="AA363" i="5"/>
  <c r="X363" i="5"/>
  <c r="U363" i="5"/>
  <c r="R363" i="5"/>
  <c r="J363" i="5"/>
  <c r="AJ362" i="5"/>
  <c r="AG362" i="5"/>
  <c r="AD362" i="5"/>
  <c r="AA362" i="5"/>
  <c r="X362" i="5"/>
  <c r="U362" i="5"/>
  <c r="R362" i="5"/>
  <c r="J362" i="5"/>
  <c r="AJ361" i="5"/>
  <c r="AG361" i="5"/>
  <c r="AD361" i="5"/>
  <c r="AA361" i="5"/>
  <c r="X361" i="5"/>
  <c r="U361" i="5"/>
  <c r="R361" i="5"/>
  <c r="J361" i="5"/>
  <c r="AJ360" i="5"/>
  <c r="AG360" i="5"/>
  <c r="AD360" i="5"/>
  <c r="AA360" i="5"/>
  <c r="X360" i="5"/>
  <c r="U360" i="5"/>
  <c r="R360" i="5"/>
  <c r="J360" i="5"/>
  <c r="AJ359" i="5"/>
  <c r="AG359" i="5"/>
  <c r="AD359" i="5"/>
  <c r="AA359" i="5"/>
  <c r="X359" i="5"/>
  <c r="U359" i="5"/>
  <c r="R359" i="5"/>
  <c r="J359" i="5"/>
  <c r="AJ358" i="5"/>
  <c r="AG358" i="5"/>
  <c r="AD358" i="5"/>
  <c r="AA358" i="5"/>
  <c r="X358" i="5"/>
  <c r="U358" i="5"/>
  <c r="R358" i="5"/>
  <c r="J358" i="5"/>
  <c r="AJ357" i="5"/>
  <c r="AG357" i="5"/>
  <c r="AD357" i="5"/>
  <c r="AA357" i="5"/>
  <c r="X357" i="5"/>
  <c r="U357" i="5"/>
  <c r="R357" i="5"/>
  <c r="J357" i="5"/>
  <c r="AJ356" i="5"/>
  <c r="AG356" i="5"/>
  <c r="AD356" i="5"/>
  <c r="AA356" i="5"/>
  <c r="X356" i="5"/>
  <c r="U356" i="5"/>
  <c r="R356" i="5"/>
  <c r="J356" i="5"/>
  <c r="AJ355" i="5"/>
  <c r="AG355" i="5"/>
  <c r="AD355" i="5"/>
  <c r="AA355" i="5"/>
  <c r="X355" i="5"/>
  <c r="U355" i="5"/>
  <c r="R355" i="5"/>
  <c r="J355" i="5"/>
  <c r="AJ354" i="5"/>
  <c r="AG354" i="5"/>
  <c r="AD354" i="5"/>
  <c r="AA354" i="5"/>
  <c r="X354" i="5"/>
  <c r="U354" i="5"/>
  <c r="R354" i="5"/>
  <c r="J354" i="5"/>
  <c r="AJ353" i="5"/>
  <c r="AG353" i="5"/>
  <c r="AD353" i="5"/>
  <c r="AA353" i="5"/>
  <c r="X353" i="5"/>
  <c r="U353" i="5"/>
  <c r="R353" i="5"/>
  <c r="J353" i="5"/>
  <c r="AJ352" i="5"/>
  <c r="AG352" i="5"/>
  <c r="AD352" i="5"/>
  <c r="AA352" i="5"/>
  <c r="X352" i="5"/>
  <c r="U352" i="5"/>
  <c r="R352" i="5"/>
  <c r="J352" i="5"/>
  <c r="AJ351" i="5"/>
  <c r="AG351" i="5"/>
  <c r="AD351" i="5"/>
  <c r="AA351" i="5"/>
  <c r="X351" i="5"/>
  <c r="U351" i="5"/>
  <c r="R351" i="5"/>
  <c r="J351" i="5"/>
  <c r="AK350" i="5"/>
  <c r="AJ350" i="5"/>
  <c r="AG350" i="5"/>
  <c r="AD350" i="5"/>
  <c r="AA350" i="5"/>
  <c r="X350" i="5"/>
  <c r="U350" i="5"/>
  <c r="R350" i="5"/>
  <c r="J350" i="5"/>
  <c r="AJ349" i="5"/>
  <c r="AG349" i="5"/>
  <c r="AD349" i="5"/>
  <c r="AA349" i="5"/>
  <c r="X349" i="5"/>
  <c r="U349" i="5"/>
  <c r="R349" i="5"/>
  <c r="J349" i="5"/>
  <c r="AJ348" i="5"/>
  <c r="AG348" i="5"/>
  <c r="AD348" i="5"/>
  <c r="AA348" i="5"/>
  <c r="X348" i="5"/>
  <c r="AJ347" i="5"/>
  <c r="AG347" i="5"/>
  <c r="AD347" i="5"/>
  <c r="AA347" i="5"/>
  <c r="X347" i="5"/>
  <c r="U347" i="5"/>
  <c r="R347" i="5"/>
  <c r="J347" i="5"/>
  <c r="AJ346" i="5"/>
  <c r="AG346" i="5"/>
  <c r="AD346" i="5"/>
  <c r="AA346" i="5"/>
  <c r="X346" i="5"/>
  <c r="U346" i="5"/>
  <c r="R346" i="5"/>
  <c r="J346" i="5"/>
  <c r="AJ345" i="5"/>
  <c r="AG345" i="5"/>
  <c r="AD345" i="5"/>
  <c r="AA345" i="5"/>
  <c r="X345" i="5"/>
  <c r="U345" i="5"/>
  <c r="R345" i="5"/>
  <c r="J345" i="5"/>
  <c r="AJ344" i="5"/>
  <c r="AG344" i="5"/>
  <c r="AD344" i="5"/>
  <c r="AA344" i="5"/>
  <c r="X344" i="5"/>
  <c r="U344" i="5"/>
  <c r="R344" i="5"/>
  <c r="J344" i="5"/>
  <c r="AJ343" i="5"/>
  <c r="AG343" i="5"/>
  <c r="AD343" i="5"/>
  <c r="AA343" i="5"/>
  <c r="X343" i="5"/>
  <c r="U343" i="5"/>
  <c r="R343" i="5"/>
  <c r="J343" i="5"/>
  <c r="AJ342" i="5"/>
  <c r="AG342" i="5"/>
  <c r="AD342" i="5"/>
  <c r="AA342" i="5"/>
  <c r="X342" i="5"/>
  <c r="U342" i="5"/>
  <c r="R342" i="5"/>
  <c r="J342" i="5"/>
  <c r="AJ341" i="5"/>
  <c r="AG341" i="5"/>
  <c r="AD341" i="5"/>
  <c r="AA341" i="5"/>
  <c r="X341" i="5"/>
  <c r="U341" i="5"/>
  <c r="R341" i="5"/>
  <c r="J341" i="5"/>
  <c r="AJ340" i="5"/>
  <c r="AG340" i="5"/>
  <c r="AD340" i="5"/>
  <c r="AA340" i="5"/>
  <c r="X340" i="5"/>
  <c r="U340" i="5"/>
  <c r="R340" i="5"/>
  <c r="J340" i="5"/>
  <c r="AJ339" i="5"/>
  <c r="AG339" i="5"/>
  <c r="AD339" i="5"/>
  <c r="AA339" i="5"/>
  <c r="X339" i="5"/>
  <c r="U339" i="5"/>
  <c r="R339" i="5"/>
  <c r="J339" i="5"/>
  <c r="AJ338" i="5"/>
  <c r="AG338" i="5"/>
  <c r="AD338" i="5"/>
  <c r="AA338" i="5"/>
  <c r="X338" i="5"/>
  <c r="U338" i="5"/>
  <c r="R338" i="5"/>
  <c r="J338" i="5"/>
  <c r="AJ337" i="5"/>
  <c r="AG337" i="5"/>
  <c r="AD337" i="5"/>
  <c r="AA337" i="5"/>
  <c r="X337" i="5"/>
  <c r="U337" i="5"/>
  <c r="R337" i="5"/>
  <c r="J337" i="5"/>
  <c r="AJ336" i="5"/>
  <c r="AG336" i="5"/>
  <c r="AD336" i="5"/>
  <c r="AA336" i="5"/>
  <c r="X336" i="5"/>
  <c r="U336" i="5"/>
  <c r="R336" i="5"/>
  <c r="J336" i="5"/>
  <c r="AJ335" i="5"/>
  <c r="AG335" i="5"/>
  <c r="AD335" i="5"/>
  <c r="AA335" i="5"/>
  <c r="X335" i="5"/>
  <c r="AJ334" i="5"/>
  <c r="AG334" i="5"/>
  <c r="AD334" i="5"/>
  <c r="AA334" i="5"/>
  <c r="X334" i="5"/>
  <c r="U334" i="5"/>
  <c r="R334" i="5"/>
  <c r="J334" i="5"/>
  <c r="AJ333" i="5"/>
  <c r="AG333" i="5"/>
  <c r="AD333" i="5"/>
  <c r="AA333" i="5"/>
  <c r="X333" i="5"/>
  <c r="U333" i="5"/>
  <c r="R333" i="5"/>
  <c r="J333" i="5"/>
  <c r="AJ332" i="5"/>
  <c r="AG332" i="5"/>
  <c r="AD332" i="5"/>
  <c r="AA332" i="5"/>
  <c r="X332" i="5"/>
  <c r="U332" i="5"/>
  <c r="R332" i="5"/>
  <c r="J332" i="5"/>
  <c r="AJ331" i="5"/>
  <c r="AG331" i="5"/>
  <c r="AD331" i="5"/>
  <c r="AA331" i="5"/>
  <c r="X331" i="5"/>
  <c r="U331" i="5"/>
  <c r="R331" i="5"/>
  <c r="J331" i="5"/>
  <c r="AJ330" i="5"/>
  <c r="AG330" i="5"/>
  <c r="AD330" i="5"/>
  <c r="AA330" i="5"/>
  <c r="X330" i="5"/>
  <c r="U330" i="5"/>
  <c r="R330" i="5"/>
  <c r="J330" i="5"/>
  <c r="AJ329" i="5"/>
  <c r="AG329" i="5"/>
  <c r="AD329" i="5"/>
  <c r="AA329" i="5"/>
  <c r="X329" i="5"/>
  <c r="U329" i="5"/>
  <c r="R329" i="5"/>
  <c r="J329" i="5"/>
  <c r="AJ328" i="5"/>
  <c r="AG328" i="5"/>
  <c r="AD328" i="5"/>
  <c r="AA328" i="5"/>
  <c r="X328" i="5"/>
  <c r="U328" i="5"/>
  <c r="R328" i="5"/>
  <c r="J328" i="5"/>
  <c r="AJ327" i="5"/>
  <c r="AG327" i="5"/>
  <c r="AD327" i="5"/>
  <c r="AA327" i="5"/>
  <c r="X327" i="5"/>
  <c r="U327" i="5"/>
  <c r="R327" i="5"/>
  <c r="J327" i="5"/>
  <c r="AJ326" i="5"/>
  <c r="AG326" i="5"/>
  <c r="AD326" i="5"/>
  <c r="AA326" i="5"/>
  <c r="X326" i="5"/>
  <c r="U326" i="5"/>
  <c r="R326" i="5"/>
  <c r="J326" i="5"/>
  <c r="AJ325" i="5"/>
  <c r="AG325" i="5"/>
  <c r="AD325" i="5"/>
  <c r="AA325" i="5"/>
  <c r="X325" i="5"/>
  <c r="U325" i="5"/>
  <c r="R325" i="5"/>
  <c r="J325" i="5"/>
  <c r="AJ324" i="5"/>
  <c r="AG324" i="5"/>
  <c r="AD324" i="5"/>
  <c r="AA324" i="5"/>
  <c r="X324" i="5"/>
  <c r="U324" i="5"/>
  <c r="R324" i="5"/>
  <c r="J324" i="5"/>
  <c r="AJ323" i="5"/>
  <c r="AG323" i="5"/>
  <c r="AD323" i="5"/>
  <c r="AA323" i="5"/>
  <c r="X323" i="5"/>
  <c r="U323" i="5"/>
  <c r="R323" i="5"/>
  <c r="J323" i="5"/>
  <c r="AJ322" i="5"/>
  <c r="AG322" i="5"/>
  <c r="AD322" i="5"/>
  <c r="AA322" i="5"/>
  <c r="X322" i="5"/>
  <c r="U322" i="5"/>
  <c r="R322" i="5"/>
  <c r="J322" i="5"/>
  <c r="AJ321" i="5"/>
  <c r="AG321" i="5"/>
  <c r="AD321" i="5"/>
  <c r="AA321" i="5"/>
  <c r="X321" i="5"/>
  <c r="U321" i="5"/>
  <c r="R321" i="5"/>
  <c r="J321" i="5"/>
  <c r="AJ320" i="5"/>
  <c r="AG320" i="5"/>
  <c r="AD320" i="5"/>
  <c r="AA320" i="5"/>
  <c r="X320" i="5"/>
  <c r="U320" i="5"/>
  <c r="R320" i="5"/>
  <c r="J320" i="5"/>
  <c r="AJ319" i="5"/>
  <c r="AG319" i="5"/>
  <c r="AD319" i="5"/>
  <c r="AA319" i="5"/>
  <c r="X319" i="5"/>
  <c r="U319" i="5"/>
  <c r="R319" i="5"/>
  <c r="J319" i="5"/>
  <c r="AJ318" i="5"/>
  <c r="AG318" i="5"/>
  <c r="AD318" i="5"/>
  <c r="AA318" i="5"/>
  <c r="X318" i="5"/>
  <c r="AJ317" i="5"/>
  <c r="AG317" i="5"/>
  <c r="AD317" i="5"/>
  <c r="AA317" i="5"/>
  <c r="X317" i="5"/>
  <c r="U317" i="5"/>
  <c r="R317" i="5"/>
  <c r="J317" i="5"/>
  <c r="AJ316" i="5"/>
  <c r="AG316" i="5"/>
  <c r="AD316" i="5"/>
  <c r="AA316" i="5"/>
  <c r="X316" i="5"/>
  <c r="U316" i="5"/>
  <c r="R316" i="5"/>
  <c r="J316" i="5"/>
  <c r="AJ315" i="5"/>
  <c r="AG315" i="5"/>
  <c r="AD315" i="5"/>
  <c r="AA315" i="5"/>
  <c r="X315" i="5"/>
  <c r="U315" i="5"/>
  <c r="R315" i="5"/>
  <c r="J315" i="5"/>
  <c r="AJ314" i="5"/>
  <c r="AG314" i="5"/>
  <c r="AD314" i="5"/>
  <c r="AA314" i="5"/>
  <c r="X314" i="5"/>
  <c r="U314" i="5"/>
  <c r="R314" i="5"/>
  <c r="J314" i="5"/>
  <c r="AJ313" i="5"/>
  <c r="AG313" i="5"/>
  <c r="AD313" i="5"/>
  <c r="AA313" i="5"/>
  <c r="X313" i="5"/>
  <c r="AJ312" i="5"/>
  <c r="AG312" i="5"/>
  <c r="AD312" i="5"/>
  <c r="AA312" i="5"/>
  <c r="X312" i="5"/>
  <c r="U312" i="5"/>
  <c r="R312" i="5"/>
  <c r="J312" i="5"/>
  <c r="AJ311" i="5"/>
  <c r="AG311" i="5"/>
  <c r="AD311" i="5"/>
  <c r="AA311" i="5"/>
  <c r="X311" i="5"/>
  <c r="U311" i="5"/>
  <c r="R311" i="5"/>
  <c r="J311" i="5"/>
  <c r="AJ310" i="5"/>
  <c r="AG310" i="5"/>
  <c r="AD310" i="5"/>
  <c r="AA310" i="5"/>
  <c r="X310" i="5"/>
  <c r="U310" i="5"/>
  <c r="R310" i="5"/>
  <c r="J310" i="5"/>
  <c r="AJ309" i="5"/>
  <c r="AG309" i="5"/>
  <c r="AD309" i="5"/>
  <c r="AA309" i="5"/>
  <c r="X309" i="5"/>
  <c r="U309" i="5"/>
  <c r="R309" i="5"/>
  <c r="J309" i="5"/>
  <c r="AJ308" i="5"/>
  <c r="AG308" i="5"/>
  <c r="AD308" i="5"/>
  <c r="AA308" i="5"/>
  <c r="X308" i="5"/>
  <c r="U308" i="5"/>
  <c r="R308" i="5"/>
  <c r="J308" i="5"/>
  <c r="AJ307" i="5"/>
  <c r="AG307" i="5"/>
  <c r="AD307" i="5"/>
  <c r="AA307" i="5"/>
  <c r="X307" i="5"/>
  <c r="U307" i="5"/>
  <c r="R307" i="5"/>
  <c r="J307" i="5"/>
  <c r="AJ306" i="5"/>
  <c r="AG306" i="5"/>
  <c r="AD306" i="5"/>
  <c r="AA306" i="5"/>
  <c r="X306" i="5"/>
  <c r="U306" i="5"/>
  <c r="R306" i="5"/>
  <c r="J306" i="5"/>
  <c r="AJ305" i="5"/>
  <c r="AG305" i="5"/>
  <c r="AD305" i="5"/>
  <c r="AA305" i="5"/>
  <c r="X305" i="5"/>
  <c r="U305" i="5"/>
  <c r="R305" i="5"/>
  <c r="J305" i="5"/>
  <c r="AL304" i="5"/>
  <c r="AJ303" i="5"/>
  <c r="AG303" i="5"/>
  <c r="AD303" i="5"/>
  <c r="AA303" i="5"/>
  <c r="X303" i="5"/>
  <c r="U303" i="5"/>
  <c r="R303" i="5"/>
  <c r="J303" i="5"/>
  <c r="AJ302" i="5"/>
  <c r="AG302" i="5"/>
  <c r="AD302" i="5"/>
  <c r="AA302" i="5"/>
  <c r="X302" i="5"/>
  <c r="U302" i="5"/>
  <c r="R302" i="5"/>
  <c r="J302" i="5"/>
  <c r="AJ301" i="5"/>
  <c r="AG301" i="5"/>
  <c r="AD301" i="5"/>
  <c r="AA301" i="5"/>
  <c r="X301" i="5"/>
  <c r="U301" i="5"/>
  <c r="R301" i="5"/>
  <c r="J301" i="5"/>
  <c r="AJ300" i="5"/>
  <c r="AG300" i="5"/>
  <c r="AD300" i="5"/>
  <c r="AA300" i="5"/>
  <c r="X300" i="5"/>
  <c r="U300" i="5"/>
  <c r="R300" i="5"/>
  <c r="J300" i="5"/>
  <c r="AL299" i="5"/>
  <c r="AJ290" i="5"/>
  <c r="AG290" i="5"/>
  <c r="AD290" i="5"/>
  <c r="AA290" i="5"/>
  <c r="X290" i="5"/>
  <c r="U290" i="5"/>
  <c r="R290" i="5"/>
  <c r="J290" i="5"/>
  <c r="AJ289" i="5"/>
  <c r="AG289" i="5"/>
  <c r="AD289" i="5"/>
  <c r="AA289" i="5"/>
  <c r="X289" i="5"/>
  <c r="U289" i="5"/>
  <c r="R289" i="5"/>
  <c r="J289" i="5"/>
  <c r="AJ288" i="5"/>
  <c r="AG288" i="5"/>
  <c r="AD288" i="5"/>
  <c r="AA288" i="5"/>
  <c r="X288" i="5"/>
  <c r="U288" i="5"/>
  <c r="R288" i="5"/>
  <c r="J288" i="5"/>
  <c r="AJ287" i="5"/>
  <c r="AG287" i="5"/>
  <c r="AD287" i="5"/>
  <c r="AA287" i="5"/>
  <c r="X287" i="5"/>
  <c r="U287" i="5"/>
  <c r="R287" i="5"/>
  <c r="J287" i="5"/>
  <c r="AJ286" i="5"/>
  <c r="AG286" i="5"/>
  <c r="AD286" i="5"/>
  <c r="AA286" i="5"/>
  <c r="X286" i="5"/>
  <c r="U286" i="5"/>
  <c r="R286" i="5"/>
  <c r="J286" i="5"/>
  <c r="AJ285" i="5"/>
  <c r="AG285" i="5"/>
  <c r="AD285" i="5"/>
  <c r="AA285" i="5"/>
  <c r="X285" i="5"/>
  <c r="U285" i="5"/>
  <c r="R285" i="5"/>
  <c r="J285" i="5"/>
  <c r="AJ284" i="5"/>
  <c r="AG284" i="5"/>
  <c r="AD284" i="5"/>
  <c r="AA284" i="5"/>
  <c r="X284" i="5"/>
  <c r="U284" i="5"/>
  <c r="R284" i="5"/>
  <c r="J284" i="5"/>
  <c r="AJ283" i="5"/>
  <c r="AG283" i="5"/>
  <c r="AD283" i="5"/>
  <c r="AA283" i="5"/>
  <c r="X283" i="5"/>
  <c r="U283" i="5"/>
  <c r="R283" i="5"/>
  <c r="J283" i="5"/>
  <c r="AL282" i="5"/>
  <c r="AJ281" i="5"/>
  <c r="AG281" i="5"/>
  <c r="AD281" i="5"/>
  <c r="AA281" i="5"/>
  <c r="X281" i="5"/>
  <c r="U281" i="5"/>
  <c r="R281" i="5"/>
  <c r="J281" i="5"/>
  <c r="AJ280" i="5"/>
  <c r="AG280" i="5"/>
  <c r="AD280" i="5"/>
  <c r="AA280" i="5"/>
  <c r="X280" i="5"/>
  <c r="U280" i="5"/>
  <c r="R280" i="5"/>
  <c r="J280" i="5"/>
  <c r="AJ279" i="5"/>
  <c r="AG279" i="5"/>
  <c r="AD279" i="5"/>
  <c r="AA279" i="5"/>
  <c r="X279" i="5"/>
  <c r="U279" i="5"/>
  <c r="R279" i="5"/>
  <c r="J279" i="5"/>
  <c r="AJ278" i="5"/>
  <c r="AG278" i="5"/>
  <c r="AD278" i="5"/>
  <c r="AA278" i="5"/>
  <c r="X278" i="5"/>
  <c r="U278" i="5"/>
  <c r="Q278" i="5"/>
  <c r="R278" i="5" s="1"/>
  <c r="J278" i="5"/>
  <c r="AJ277" i="5"/>
  <c r="AG277" i="5"/>
  <c r="AD277" i="5"/>
  <c r="AA277" i="5"/>
  <c r="X277" i="5"/>
  <c r="U277" i="5"/>
  <c r="R277" i="5"/>
  <c r="J277" i="5"/>
  <c r="AJ276" i="5"/>
  <c r="AG276" i="5"/>
  <c r="AD276" i="5"/>
  <c r="AA276" i="5"/>
  <c r="X276" i="5"/>
  <c r="U276" i="5"/>
  <c r="R276" i="5"/>
  <c r="J276" i="5"/>
  <c r="AJ275" i="5"/>
  <c r="AG275" i="5"/>
  <c r="AD275" i="5"/>
  <c r="AA275" i="5"/>
  <c r="X275" i="5"/>
  <c r="U275" i="5"/>
  <c r="R275" i="5"/>
  <c r="J275" i="5"/>
  <c r="AJ274" i="5"/>
  <c r="AG274" i="5"/>
  <c r="AD274" i="5"/>
  <c r="AA274" i="5"/>
  <c r="X274" i="5"/>
  <c r="U274" i="5"/>
  <c r="R274" i="5"/>
  <c r="J274" i="5"/>
  <c r="AJ273" i="5"/>
  <c r="AG273" i="5"/>
  <c r="AD273" i="5"/>
  <c r="AA273" i="5"/>
  <c r="X273" i="5"/>
  <c r="U273" i="5"/>
  <c r="R273" i="5"/>
  <c r="J273" i="5"/>
  <c r="AJ272" i="5"/>
  <c r="AG272" i="5"/>
  <c r="AD272" i="5"/>
  <c r="AA272" i="5"/>
  <c r="X272" i="5"/>
  <c r="U272" i="5"/>
  <c r="R272" i="5"/>
  <c r="J272" i="5"/>
  <c r="AJ271" i="5"/>
  <c r="AG271" i="5"/>
  <c r="AD271" i="5"/>
  <c r="AA271" i="5"/>
  <c r="X271" i="5"/>
  <c r="U271" i="5"/>
  <c r="R271" i="5"/>
  <c r="J271" i="5"/>
  <c r="AJ270" i="5"/>
  <c r="AG270" i="5"/>
  <c r="AD270" i="5"/>
  <c r="AA270" i="5"/>
  <c r="X270" i="5"/>
  <c r="U270" i="5"/>
  <c r="Q270" i="5"/>
  <c r="J270" i="5"/>
  <c r="AJ269" i="5"/>
  <c r="AG269" i="5"/>
  <c r="AD269" i="5"/>
  <c r="AA269" i="5"/>
  <c r="X269" i="5"/>
  <c r="U269" i="5"/>
  <c r="R269" i="5"/>
  <c r="J269" i="5"/>
  <c r="AJ268" i="5"/>
  <c r="AG268" i="5"/>
  <c r="AD268" i="5"/>
  <c r="AA268" i="5"/>
  <c r="X268" i="5"/>
  <c r="U268" i="5"/>
  <c r="R268" i="5"/>
  <c r="J268" i="5"/>
  <c r="AJ267" i="5"/>
  <c r="AG267" i="5"/>
  <c r="AD267" i="5"/>
  <c r="AA267" i="5"/>
  <c r="X267" i="5"/>
  <c r="U267" i="5"/>
  <c r="R267" i="5"/>
  <c r="J267" i="5"/>
  <c r="AJ266" i="5"/>
  <c r="AG266" i="5"/>
  <c r="AD266" i="5"/>
  <c r="AA266" i="5"/>
  <c r="X266" i="5"/>
  <c r="U266" i="5"/>
  <c r="R266" i="5"/>
  <c r="J266" i="5"/>
  <c r="AJ265" i="5"/>
  <c r="AG265" i="5"/>
  <c r="AD265" i="5"/>
  <c r="AA265" i="5"/>
  <c r="X265" i="5"/>
  <c r="U265" i="5"/>
  <c r="R265" i="5"/>
  <c r="J265" i="5"/>
  <c r="AJ264" i="5"/>
  <c r="AG264" i="5"/>
  <c r="AD264" i="5"/>
  <c r="AA264" i="5"/>
  <c r="X264" i="5"/>
  <c r="U264" i="5"/>
  <c r="R264" i="5"/>
  <c r="J264" i="5"/>
  <c r="AJ263" i="5"/>
  <c r="AG263" i="5"/>
  <c r="AD263" i="5"/>
  <c r="AA263" i="5"/>
  <c r="X263" i="5"/>
  <c r="U263" i="5"/>
  <c r="R263" i="5"/>
  <c r="J263" i="5"/>
  <c r="AJ262" i="5"/>
  <c r="AG262" i="5"/>
  <c r="AD262" i="5"/>
  <c r="AA262" i="5"/>
  <c r="X262" i="5"/>
  <c r="U262" i="5"/>
  <c r="R262" i="5"/>
  <c r="J262" i="5"/>
  <c r="AJ261" i="5"/>
  <c r="AG261" i="5"/>
  <c r="AD261" i="5"/>
  <c r="AA261" i="5"/>
  <c r="X261" i="5"/>
  <c r="U261" i="5"/>
  <c r="R261" i="5"/>
  <c r="J261" i="5"/>
  <c r="AJ260" i="5"/>
  <c r="AG260" i="5"/>
  <c r="AD260" i="5"/>
  <c r="AA260" i="5"/>
  <c r="X260" i="5"/>
  <c r="U260" i="5"/>
  <c r="R260" i="5"/>
  <c r="J260" i="5"/>
  <c r="AJ259" i="5"/>
  <c r="AG259" i="5"/>
  <c r="AD259" i="5"/>
  <c r="AA259" i="5"/>
  <c r="X259" i="5"/>
  <c r="U259" i="5"/>
  <c r="R259" i="5"/>
  <c r="J259" i="5"/>
  <c r="AJ258" i="5"/>
  <c r="AG258" i="5"/>
  <c r="AD258" i="5"/>
  <c r="AA258" i="5"/>
  <c r="X258" i="5"/>
  <c r="U258" i="5"/>
  <c r="R258" i="5"/>
  <c r="J258" i="5"/>
  <c r="AJ257" i="5"/>
  <c r="AG257" i="5"/>
  <c r="AD257" i="5"/>
  <c r="AA257" i="5"/>
  <c r="X257" i="5"/>
  <c r="U257" i="5"/>
  <c r="R257" i="5"/>
  <c r="J257" i="5"/>
  <c r="AJ256" i="5"/>
  <c r="AG256" i="5"/>
  <c r="AD256" i="5"/>
  <c r="AA256" i="5"/>
  <c r="X256" i="5"/>
  <c r="U256" i="5"/>
  <c r="R256" i="5"/>
  <c r="J256" i="5"/>
  <c r="AJ255" i="5"/>
  <c r="AG255" i="5"/>
  <c r="AD255" i="5"/>
  <c r="AA255" i="5"/>
  <c r="X255" i="5"/>
  <c r="U255" i="5"/>
  <c r="R255" i="5"/>
  <c r="J255" i="5"/>
  <c r="AJ254" i="5"/>
  <c r="AG254" i="5"/>
  <c r="AD254" i="5"/>
  <c r="AA254" i="5"/>
  <c r="X254" i="5"/>
  <c r="U254" i="5"/>
  <c r="R254" i="5"/>
  <c r="J254" i="5"/>
  <c r="AJ244" i="5"/>
  <c r="AG244" i="5"/>
  <c r="AD244" i="5"/>
  <c r="AA244" i="5"/>
  <c r="X244" i="5"/>
  <c r="U244" i="5"/>
  <c r="R244" i="5"/>
  <c r="J244" i="5"/>
  <c r="AJ243" i="5"/>
  <c r="AG243" i="5"/>
  <c r="AD243" i="5"/>
  <c r="AA243" i="5"/>
  <c r="X243" i="5"/>
  <c r="U243" i="5"/>
  <c r="R243" i="5"/>
  <c r="J243" i="5"/>
  <c r="AJ242" i="5"/>
  <c r="AG242" i="5"/>
  <c r="AD242" i="5"/>
  <c r="AA242" i="5"/>
  <c r="X242" i="5"/>
  <c r="U242" i="5"/>
  <c r="R242" i="5"/>
  <c r="J242" i="5"/>
  <c r="AJ241" i="5"/>
  <c r="AG241" i="5"/>
  <c r="AD241" i="5"/>
  <c r="AA241" i="5"/>
  <c r="X241" i="5"/>
  <c r="U241" i="5"/>
  <c r="R241" i="5"/>
  <c r="J241" i="5"/>
  <c r="AJ240" i="5"/>
  <c r="AG240" i="5"/>
  <c r="AD240" i="5"/>
  <c r="AA240" i="5"/>
  <c r="X240" i="5"/>
  <c r="U240" i="5"/>
  <c r="R240" i="5"/>
  <c r="J240" i="5"/>
  <c r="AJ239" i="5"/>
  <c r="AG239" i="5"/>
  <c r="AD239" i="5"/>
  <c r="AA239" i="5"/>
  <c r="X239" i="5"/>
  <c r="U239" i="5"/>
  <c r="R239" i="5"/>
  <c r="J239" i="5"/>
  <c r="AJ238" i="5"/>
  <c r="AG238" i="5"/>
  <c r="AD238" i="5"/>
  <c r="AA238" i="5"/>
  <c r="X238" i="5"/>
  <c r="U238" i="5"/>
  <c r="R238" i="5"/>
  <c r="J238" i="5"/>
  <c r="AJ237" i="5"/>
  <c r="AG237" i="5"/>
  <c r="AD237" i="5"/>
  <c r="AA237" i="5"/>
  <c r="X237" i="5"/>
  <c r="U237" i="5"/>
  <c r="R237" i="5"/>
  <c r="J237" i="5"/>
  <c r="AJ236" i="5"/>
  <c r="AG236" i="5"/>
  <c r="AD236" i="5"/>
  <c r="AA236" i="5"/>
  <c r="X236" i="5"/>
  <c r="U236" i="5"/>
  <c r="R236" i="5"/>
  <c r="J236" i="5"/>
  <c r="AJ235" i="5"/>
  <c r="AG235" i="5"/>
  <c r="AD235" i="5"/>
  <c r="AA235" i="5"/>
  <c r="X235" i="5"/>
  <c r="U235" i="5"/>
  <c r="R235" i="5"/>
  <c r="J235" i="5"/>
  <c r="AJ234" i="5"/>
  <c r="AG234" i="5"/>
  <c r="AD234" i="5"/>
  <c r="AA234" i="5"/>
  <c r="X234" i="5"/>
  <c r="U234" i="5"/>
  <c r="R234" i="5"/>
  <c r="J234" i="5"/>
  <c r="AJ233" i="5"/>
  <c r="AG233" i="5"/>
  <c r="AD233" i="5"/>
  <c r="AA233" i="5"/>
  <c r="X233" i="5"/>
  <c r="U233" i="5"/>
  <c r="R233" i="5"/>
  <c r="J233" i="5"/>
  <c r="AJ232" i="5"/>
  <c r="AG232" i="5"/>
  <c r="AD232" i="5"/>
  <c r="AA232" i="5"/>
  <c r="X232" i="5"/>
  <c r="U232" i="5"/>
  <c r="R232" i="5"/>
  <c r="J232" i="5"/>
  <c r="AJ231" i="5"/>
  <c r="AG231" i="5"/>
  <c r="AD231" i="5"/>
  <c r="AA231" i="5"/>
  <c r="X231" i="5"/>
  <c r="U231" i="5"/>
  <c r="R231" i="5"/>
  <c r="J231" i="5"/>
  <c r="AJ230" i="5"/>
  <c r="AG230" i="5"/>
  <c r="AD230" i="5"/>
  <c r="AA230" i="5"/>
  <c r="X230" i="5"/>
  <c r="U230" i="5"/>
  <c r="R230" i="5"/>
  <c r="J230" i="5"/>
  <c r="AJ229" i="5"/>
  <c r="AG229" i="5"/>
  <c r="AD229" i="5"/>
  <c r="AA229" i="5"/>
  <c r="X229" i="5"/>
  <c r="U229" i="5"/>
  <c r="R229" i="5"/>
  <c r="J229" i="5"/>
  <c r="AJ228" i="5"/>
  <c r="AG228" i="5"/>
  <c r="AD228" i="5"/>
  <c r="AA228" i="5"/>
  <c r="X228" i="5"/>
  <c r="U228" i="5"/>
  <c r="R228" i="5"/>
  <c r="J228" i="5"/>
  <c r="AJ227" i="5"/>
  <c r="AG227" i="5"/>
  <c r="AD227" i="5"/>
  <c r="AA227" i="5"/>
  <c r="X227" i="5"/>
  <c r="U227" i="5"/>
  <c r="R227" i="5"/>
  <c r="J227" i="5"/>
  <c r="AJ226" i="5"/>
  <c r="AG226" i="5"/>
  <c r="AD226" i="5"/>
  <c r="AA226" i="5"/>
  <c r="X226" i="5"/>
  <c r="U226" i="5"/>
  <c r="R226" i="5"/>
  <c r="J226" i="5"/>
  <c r="AJ225" i="5"/>
  <c r="AG225" i="5"/>
  <c r="AD225" i="5"/>
  <c r="AA225" i="5"/>
  <c r="X225" i="5"/>
  <c r="U225" i="5"/>
  <c r="R225" i="5"/>
  <c r="J225" i="5"/>
  <c r="AJ223" i="5"/>
  <c r="AG223" i="5"/>
  <c r="AD223" i="5"/>
  <c r="AA223" i="5"/>
  <c r="X223" i="5"/>
  <c r="U223" i="5"/>
  <c r="R223" i="5"/>
  <c r="J223" i="5"/>
  <c r="AJ222" i="5"/>
  <c r="AG222" i="5"/>
  <c r="AD222" i="5"/>
  <c r="AA222" i="5"/>
  <c r="X222" i="5"/>
  <c r="U222" i="5"/>
  <c r="R222" i="5"/>
  <c r="J222" i="5"/>
  <c r="AJ221" i="5"/>
  <c r="AG221" i="5"/>
  <c r="AD221" i="5"/>
  <c r="AA221" i="5"/>
  <c r="X221" i="5"/>
  <c r="U221" i="5"/>
  <c r="R221" i="5"/>
  <c r="J221" i="5"/>
  <c r="AJ220" i="5"/>
  <c r="AG220" i="5"/>
  <c r="AD220" i="5"/>
  <c r="AA220" i="5"/>
  <c r="X220" i="5"/>
  <c r="U220" i="5"/>
  <c r="R220" i="5"/>
  <c r="J220" i="5"/>
  <c r="AJ219" i="5"/>
  <c r="AG219" i="5"/>
  <c r="AD219" i="5"/>
  <c r="AA219" i="5"/>
  <c r="X219" i="5"/>
  <c r="J219" i="5"/>
  <c r="AJ214" i="5"/>
  <c r="AG214" i="5"/>
  <c r="AD214" i="5"/>
  <c r="AA214" i="5"/>
  <c r="X214" i="5"/>
  <c r="U214" i="5"/>
  <c r="R214" i="5"/>
  <c r="J214" i="5"/>
  <c r="AJ213" i="5"/>
  <c r="AG213" i="5"/>
  <c r="AD213" i="5"/>
  <c r="AA213" i="5"/>
  <c r="X213" i="5"/>
  <c r="U213" i="5"/>
  <c r="R213" i="5"/>
  <c r="J213" i="5"/>
  <c r="AJ212" i="5"/>
  <c r="AG212" i="5"/>
  <c r="AD212" i="5"/>
  <c r="AA212" i="5"/>
  <c r="X212" i="5"/>
  <c r="U212" i="5"/>
  <c r="R212" i="5"/>
  <c r="J212" i="5"/>
  <c r="AJ211" i="5"/>
  <c r="AG211" i="5"/>
  <c r="AD211" i="5"/>
  <c r="AA211" i="5"/>
  <c r="X211" i="5"/>
  <c r="U211" i="5"/>
  <c r="R211" i="5"/>
  <c r="J211" i="5"/>
  <c r="AJ210" i="5"/>
  <c r="AG210" i="5"/>
  <c r="AD210" i="5"/>
  <c r="AA210" i="5"/>
  <c r="X210" i="5"/>
  <c r="U210" i="5"/>
  <c r="R210" i="5"/>
  <c r="J210" i="5"/>
  <c r="AJ209" i="5"/>
  <c r="AG209" i="5"/>
  <c r="AD209" i="5"/>
  <c r="AA209" i="5"/>
  <c r="X209" i="5"/>
  <c r="U209" i="5"/>
  <c r="R209" i="5"/>
  <c r="J209" i="5"/>
  <c r="AJ208" i="5"/>
  <c r="AG208" i="5"/>
  <c r="AD208" i="5"/>
  <c r="AA208" i="5"/>
  <c r="X208" i="5"/>
  <c r="U208" i="5"/>
  <c r="R208" i="5"/>
  <c r="J208" i="5"/>
  <c r="AJ207" i="5"/>
  <c r="AG207" i="5"/>
  <c r="AD207" i="5"/>
  <c r="AA207" i="5"/>
  <c r="X207" i="5"/>
  <c r="U207" i="5"/>
  <c r="R207" i="5"/>
  <c r="J207" i="5"/>
  <c r="AJ206" i="5"/>
  <c r="AG206" i="5"/>
  <c r="AD206" i="5"/>
  <c r="AA206" i="5"/>
  <c r="X206" i="5"/>
  <c r="U206" i="5"/>
  <c r="R206" i="5"/>
  <c r="J206" i="5"/>
  <c r="AJ205" i="5"/>
  <c r="AG205" i="5"/>
  <c r="AD205" i="5"/>
  <c r="AA205" i="5"/>
  <c r="X205" i="5"/>
  <c r="U205" i="5"/>
  <c r="R205" i="5"/>
  <c r="J205" i="5"/>
  <c r="AJ204" i="5"/>
  <c r="AG204" i="5"/>
  <c r="AD204" i="5"/>
  <c r="AA204" i="5"/>
  <c r="X204" i="5"/>
  <c r="U204" i="5"/>
  <c r="R204" i="5"/>
  <c r="J204" i="5"/>
  <c r="AJ203" i="5"/>
  <c r="AG203" i="5"/>
  <c r="AD203" i="5"/>
  <c r="AA203" i="5"/>
  <c r="X203" i="5"/>
  <c r="U203" i="5"/>
  <c r="R203" i="5"/>
  <c r="J203" i="5"/>
  <c r="AJ202" i="5"/>
  <c r="AG202" i="5"/>
  <c r="AD202" i="5"/>
  <c r="AA202" i="5"/>
  <c r="X202" i="5"/>
  <c r="U202" i="5"/>
  <c r="R202" i="5"/>
  <c r="J202" i="5"/>
  <c r="AJ201" i="5"/>
  <c r="AG201" i="5"/>
  <c r="AD201" i="5"/>
  <c r="AA201" i="5"/>
  <c r="X201" i="5"/>
  <c r="U201" i="5"/>
  <c r="R201" i="5"/>
  <c r="J201" i="5"/>
  <c r="AJ200" i="5"/>
  <c r="AG200" i="5"/>
  <c r="AD200" i="5"/>
  <c r="AA200" i="5"/>
  <c r="X200" i="5"/>
  <c r="U200" i="5"/>
  <c r="R200" i="5"/>
  <c r="J200" i="5"/>
  <c r="AJ199" i="5"/>
  <c r="AG199" i="5"/>
  <c r="AD199" i="5"/>
  <c r="AA199" i="5"/>
  <c r="X199" i="5"/>
  <c r="U199" i="5"/>
  <c r="R199" i="5"/>
  <c r="J199" i="5"/>
  <c r="AJ198" i="5"/>
  <c r="AG198" i="5"/>
  <c r="AD198" i="5"/>
  <c r="AA198" i="5"/>
  <c r="X198" i="5"/>
  <c r="U198" i="5"/>
  <c r="R198" i="5"/>
  <c r="J198" i="5"/>
  <c r="AJ197" i="5"/>
  <c r="AG197" i="5"/>
  <c r="AD197" i="5"/>
  <c r="AA197" i="5"/>
  <c r="X197" i="5"/>
  <c r="U197" i="5"/>
  <c r="R197" i="5"/>
  <c r="J197" i="5"/>
  <c r="AJ196" i="5"/>
  <c r="AG196" i="5"/>
  <c r="AD196" i="5"/>
  <c r="AA196" i="5"/>
  <c r="X196" i="5"/>
  <c r="U196" i="5"/>
  <c r="R196" i="5"/>
  <c r="J196" i="5"/>
  <c r="AJ195" i="5"/>
  <c r="AG195" i="5"/>
  <c r="AD195" i="5"/>
  <c r="AA195" i="5"/>
  <c r="X195" i="5"/>
  <c r="U195" i="5"/>
  <c r="R195" i="5"/>
  <c r="J195" i="5"/>
  <c r="AJ194" i="5"/>
  <c r="AG194" i="5"/>
  <c r="AD194" i="5"/>
  <c r="AA194" i="5"/>
  <c r="X194" i="5"/>
  <c r="AJ193" i="5"/>
  <c r="AG193" i="5"/>
  <c r="AD193" i="5"/>
  <c r="AA193" i="5"/>
  <c r="X193" i="5"/>
  <c r="U193" i="5"/>
  <c r="R193" i="5"/>
  <c r="J193" i="5"/>
  <c r="AJ192" i="5"/>
  <c r="AG192" i="5"/>
  <c r="AD192" i="5"/>
  <c r="AA192" i="5"/>
  <c r="X192" i="5"/>
  <c r="U192" i="5"/>
  <c r="R192" i="5"/>
  <c r="J192" i="5"/>
  <c r="AJ191" i="5"/>
  <c r="AG191" i="5"/>
  <c r="AD191" i="5"/>
  <c r="AA191" i="5"/>
  <c r="X191" i="5"/>
  <c r="U191" i="5"/>
  <c r="R191" i="5"/>
  <c r="J191" i="5"/>
  <c r="AJ190" i="5"/>
  <c r="AG190" i="5"/>
  <c r="AD190" i="5"/>
  <c r="AA190" i="5"/>
  <c r="X190" i="5"/>
  <c r="U190" i="5"/>
  <c r="R190" i="5"/>
  <c r="J190" i="5"/>
  <c r="AJ189" i="5"/>
  <c r="AG189" i="5"/>
  <c r="AD189" i="5"/>
  <c r="AA189" i="5"/>
  <c r="X189" i="5"/>
  <c r="U189" i="5"/>
  <c r="R189" i="5"/>
  <c r="J189" i="5"/>
  <c r="AJ188" i="5"/>
  <c r="AG188" i="5"/>
  <c r="AD188" i="5"/>
  <c r="AA188" i="5"/>
  <c r="X188" i="5"/>
  <c r="U188" i="5"/>
  <c r="R188" i="5"/>
  <c r="J188" i="5"/>
  <c r="AJ187" i="5"/>
  <c r="AG187" i="5"/>
  <c r="AD187" i="5"/>
  <c r="AA187" i="5"/>
  <c r="X187" i="5"/>
  <c r="U187" i="5"/>
  <c r="R187" i="5"/>
  <c r="J187" i="5"/>
  <c r="AJ186" i="5"/>
  <c r="AG186" i="5"/>
  <c r="AD186" i="5"/>
  <c r="AA186" i="5"/>
  <c r="X186" i="5"/>
  <c r="U186" i="5"/>
  <c r="R186" i="5"/>
  <c r="J186" i="5"/>
  <c r="AJ185" i="5"/>
  <c r="AG185" i="5"/>
  <c r="AD185" i="5"/>
  <c r="AA185" i="5"/>
  <c r="X185" i="5"/>
  <c r="U185" i="5"/>
  <c r="R185" i="5"/>
  <c r="J185" i="5"/>
  <c r="AJ184" i="5"/>
  <c r="AG184" i="5"/>
  <c r="AD184" i="5"/>
  <c r="AA184" i="5"/>
  <c r="X184" i="5"/>
  <c r="U184" i="5"/>
  <c r="R184" i="5"/>
  <c r="J184" i="5"/>
  <c r="AJ183" i="5"/>
  <c r="AG183" i="5"/>
  <c r="AD183" i="5"/>
  <c r="AA183" i="5"/>
  <c r="X183" i="5"/>
  <c r="U183" i="5"/>
  <c r="R183" i="5"/>
  <c r="J183" i="5"/>
  <c r="AJ182" i="5"/>
  <c r="AG182" i="5"/>
  <c r="AD182" i="5"/>
  <c r="AA182" i="5"/>
  <c r="X182" i="5"/>
  <c r="U182" i="5"/>
  <c r="R182" i="5"/>
  <c r="J182" i="5"/>
  <c r="AJ133" i="5"/>
  <c r="AG133" i="5"/>
  <c r="AD133" i="5"/>
  <c r="AA133" i="5"/>
  <c r="X133" i="5"/>
  <c r="U133" i="5"/>
  <c r="R133" i="5"/>
  <c r="J133" i="5"/>
  <c r="AJ132" i="5"/>
  <c r="AG132" i="5"/>
  <c r="AD132" i="5"/>
  <c r="AA132" i="5"/>
  <c r="X132" i="5"/>
  <c r="U132" i="5"/>
  <c r="R132" i="5"/>
  <c r="J132" i="5"/>
  <c r="AJ131" i="5"/>
  <c r="AG131" i="5"/>
  <c r="AD131" i="5"/>
  <c r="AA131" i="5"/>
  <c r="X131" i="5"/>
  <c r="U131" i="5"/>
  <c r="R131" i="5"/>
  <c r="J131" i="5"/>
  <c r="AJ130" i="5"/>
  <c r="AG130" i="5"/>
  <c r="AD130" i="5"/>
  <c r="AA130" i="5"/>
  <c r="X130" i="5"/>
  <c r="U130" i="5"/>
  <c r="R130" i="5"/>
  <c r="J130" i="5"/>
  <c r="AJ129" i="5"/>
  <c r="AG129" i="5"/>
  <c r="AD129" i="5"/>
  <c r="AA129" i="5"/>
  <c r="X129" i="5"/>
  <c r="U129" i="5"/>
  <c r="R129" i="5"/>
  <c r="J129" i="5"/>
  <c r="AJ128" i="5"/>
  <c r="AG128" i="5"/>
  <c r="AD128" i="5"/>
  <c r="AA128" i="5"/>
  <c r="X128" i="5"/>
  <c r="U128" i="5"/>
  <c r="R128" i="5"/>
  <c r="J128" i="5"/>
  <c r="AJ127" i="5"/>
  <c r="AG127" i="5"/>
  <c r="AD127" i="5"/>
  <c r="AA127" i="5"/>
  <c r="X127" i="5"/>
  <c r="U127" i="5"/>
  <c r="R127" i="5"/>
  <c r="J127" i="5"/>
  <c r="AJ126" i="5"/>
  <c r="AG126" i="5"/>
  <c r="AD126" i="5"/>
  <c r="AA126" i="5"/>
  <c r="X126" i="5"/>
  <c r="U126" i="5"/>
  <c r="R126" i="5"/>
  <c r="J126" i="5"/>
  <c r="AJ125" i="5"/>
  <c r="AG125" i="5"/>
  <c r="AD125" i="5"/>
  <c r="AA125" i="5"/>
  <c r="X125" i="5"/>
  <c r="U125" i="5"/>
  <c r="R125" i="5"/>
  <c r="J125" i="5"/>
  <c r="AJ124" i="5"/>
  <c r="AG124" i="5"/>
  <c r="AD124" i="5"/>
  <c r="AA124" i="5"/>
  <c r="X124" i="5"/>
  <c r="U124" i="5"/>
  <c r="R124" i="5"/>
  <c r="J124" i="5"/>
  <c r="AJ123" i="5"/>
  <c r="AG123" i="5"/>
  <c r="AD123" i="5"/>
  <c r="AA123" i="5"/>
  <c r="X123" i="5"/>
  <c r="U123" i="5"/>
  <c r="R123" i="5"/>
  <c r="J123" i="5"/>
  <c r="AJ122" i="5"/>
  <c r="AG122" i="5"/>
  <c r="AD122" i="5"/>
  <c r="AA122" i="5"/>
  <c r="X122" i="5"/>
  <c r="U122" i="5"/>
  <c r="R122" i="5"/>
  <c r="J122" i="5"/>
  <c r="AJ121" i="5"/>
  <c r="AG121" i="5"/>
  <c r="AD121" i="5"/>
  <c r="AA121" i="5"/>
  <c r="X121" i="5"/>
  <c r="U121" i="5"/>
  <c r="R121" i="5"/>
  <c r="J121" i="5"/>
  <c r="AJ120" i="5"/>
  <c r="AG120" i="5"/>
  <c r="AD120" i="5"/>
  <c r="AA120" i="5"/>
  <c r="X120" i="5"/>
  <c r="U120" i="5"/>
  <c r="R120" i="5"/>
  <c r="J120" i="5"/>
  <c r="AJ119" i="5"/>
  <c r="AG119" i="5"/>
  <c r="AD119" i="5"/>
  <c r="AA119" i="5"/>
  <c r="X119" i="5"/>
  <c r="AJ118" i="5"/>
  <c r="AG118" i="5"/>
  <c r="AD118" i="5"/>
  <c r="AA118" i="5"/>
  <c r="X118" i="5"/>
  <c r="U118" i="5"/>
  <c r="R118" i="5"/>
  <c r="J118" i="5"/>
  <c r="AJ117" i="5"/>
  <c r="AG117" i="5"/>
  <c r="AD117" i="5"/>
  <c r="AA117" i="5"/>
  <c r="X117" i="5"/>
  <c r="U117" i="5"/>
  <c r="R117" i="5"/>
  <c r="J117" i="5"/>
  <c r="AJ116" i="5"/>
  <c r="AG116" i="5"/>
  <c r="AD116" i="5"/>
  <c r="AA116" i="5"/>
  <c r="X116" i="5"/>
  <c r="U116" i="5"/>
  <c r="R116" i="5"/>
  <c r="J116" i="5"/>
  <c r="AJ115" i="5"/>
  <c r="AG115" i="5"/>
  <c r="AD115" i="5"/>
  <c r="AA115" i="5"/>
  <c r="X115" i="5"/>
  <c r="U115" i="5"/>
  <c r="R115" i="5"/>
  <c r="J115" i="5"/>
  <c r="AJ114" i="5"/>
  <c r="AG114" i="5"/>
  <c r="AD114" i="5"/>
  <c r="AA114" i="5"/>
  <c r="X114" i="5"/>
  <c r="U114" i="5"/>
  <c r="R114" i="5"/>
  <c r="J114" i="5"/>
  <c r="AJ112" i="5"/>
  <c r="AG112" i="5"/>
  <c r="AD112" i="5"/>
  <c r="AA112" i="5"/>
  <c r="X112" i="5"/>
  <c r="U112" i="5"/>
  <c r="R112" i="5"/>
  <c r="J112" i="5"/>
  <c r="AJ111" i="5"/>
  <c r="AG111" i="5"/>
  <c r="AD111" i="5"/>
  <c r="AA111" i="5"/>
  <c r="X111" i="5"/>
  <c r="U111" i="5"/>
  <c r="R111" i="5"/>
  <c r="J111" i="5"/>
  <c r="AJ110" i="5"/>
  <c r="AG110" i="5"/>
  <c r="AD110" i="5"/>
  <c r="AA110" i="5"/>
  <c r="X110" i="5"/>
  <c r="U110" i="5"/>
  <c r="R110" i="5"/>
  <c r="J110" i="5"/>
  <c r="AJ109" i="5"/>
  <c r="AG109" i="5"/>
  <c r="AD109" i="5"/>
  <c r="AA109" i="5"/>
  <c r="X109" i="5"/>
  <c r="F108" i="5"/>
  <c r="AJ107" i="5"/>
  <c r="AG107" i="5"/>
  <c r="AD107" i="5"/>
  <c r="AA107" i="5"/>
  <c r="X107" i="5"/>
  <c r="U107" i="5"/>
  <c r="R107" i="5"/>
  <c r="J107" i="5"/>
  <c r="F107" i="5"/>
  <c r="AJ106" i="5"/>
  <c r="AG106" i="5"/>
  <c r="AD106" i="5"/>
  <c r="AA106" i="5"/>
  <c r="X106" i="5"/>
  <c r="U106" i="5"/>
  <c r="R106" i="5"/>
  <c r="J106" i="5"/>
  <c r="AJ105" i="5"/>
  <c r="AG105" i="5"/>
  <c r="AD105" i="5"/>
  <c r="AA105" i="5"/>
  <c r="X105" i="5"/>
  <c r="U105" i="5"/>
  <c r="R105" i="5"/>
  <c r="J105" i="5"/>
  <c r="AJ104" i="5"/>
  <c r="AG104" i="5"/>
  <c r="AD104" i="5"/>
  <c r="AA104" i="5"/>
  <c r="X104" i="5"/>
  <c r="U104" i="5"/>
  <c r="R104" i="5"/>
  <c r="J104" i="5"/>
  <c r="F104" i="5"/>
  <c r="AJ103" i="5"/>
  <c r="AG103" i="5"/>
  <c r="AD103" i="5"/>
  <c r="AA103" i="5"/>
  <c r="X103" i="5"/>
  <c r="U103" i="5"/>
  <c r="R103" i="5"/>
  <c r="J103" i="5"/>
  <c r="F103" i="5"/>
  <c r="AJ99" i="5"/>
  <c r="AG99" i="5"/>
  <c r="AD99" i="5"/>
  <c r="AA99" i="5"/>
  <c r="X99" i="5"/>
  <c r="U99" i="5"/>
  <c r="R99" i="5"/>
  <c r="J99" i="5"/>
  <c r="AJ98" i="5"/>
  <c r="AG98" i="5"/>
  <c r="AD98" i="5"/>
  <c r="AA98" i="5"/>
  <c r="X98" i="5"/>
  <c r="U98" i="5"/>
  <c r="R98" i="5"/>
  <c r="J98" i="5"/>
  <c r="AL96" i="5"/>
  <c r="AL95" i="5"/>
  <c r="AL94" i="5"/>
  <c r="AL93" i="5"/>
  <c r="AL92" i="5"/>
  <c r="AJ91" i="5"/>
  <c r="AG91" i="5"/>
  <c r="AD91" i="5"/>
  <c r="AA91" i="5"/>
  <c r="X91" i="5"/>
  <c r="U91" i="5"/>
  <c r="R91" i="5"/>
  <c r="J91" i="5"/>
  <c r="AJ90" i="5"/>
  <c r="AG90" i="5"/>
  <c r="AD90" i="5"/>
  <c r="AA90" i="5"/>
  <c r="X90" i="5"/>
  <c r="U90" i="5"/>
  <c r="R90" i="5"/>
  <c r="J90" i="5"/>
  <c r="AJ89" i="5"/>
  <c r="AG89" i="5"/>
  <c r="AD89" i="5"/>
  <c r="AA89" i="5"/>
  <c r="X89" i="5"/>
  <c r="U89" i="5"/>
  <c r="R89" i="5"/>
  <c r="J89" i="5"/>
  <c r="AJ88" i="5"/>
  <c r="AG88" i="5"/>
  <c r="AD88" i="5"/>
  <c r="AA88" i="5"/>
  <c r="X88" i="5"/>
  <c r="U88" i="5"/>
  <c r="R88" i="5"/>
  <c r="J88" i="5"/>
  <c r="AJ87" i="5"/>
  <c r="AG87" i="5"/>
  <c r="AD87" i="5"/>
  <c r="AA87" i="5"/>
  <c r="X87" i="5"/>
  <c r="U87" i="5"/>
  <c r="R87" i="5"/>
  <c r="J87" i="5"/>
  <c r="AJ86" i="5"/>
  <c r="AG86" i="5"/>
  <c r="AD86" i="5"/>
  <c r="AA86" i="5"/>
  <c r="X86" i="5"/>
  <c r="U86" i="5"/>
  <c r="R86" i="5"/>
  <c r="J86" i="5"/>
  <c r="AJ85" i="5"/>
  <c r="AG85" i="5"/>
  <c r="AD85" i="5"/>
  <c r="AA85" i="5"/>
  <c r="X85" i="5"/>
  <c r="U85" i="5"/>
  <c r="R85" i="5"/>
  <c r="J85" i="5"/>
  <c r="AJ84" i="5"/>
  <c r="AG84" i="5"/>
  <c r="AD84" i="5"/>
  <c r="AA84" i="5"/>
  <c r="X84" i="5"/>
  <c r="U84" i="5"/>
  <c r="R84" i="5"/>
  <c r="J84" i="5"/>
  <c r="AJ83" i="5"/>
  <c r="AG83" i="5"/>
  <c r="AD83" i="5"/>
  <c r="AA83" i="5"/>
  <c r="X83" i="5"/>
  <c r="AJ82" i="5"/>
  <c r="AG82" i="5"/>
  <c r="AD82" i="5"/>
  <c r="AA82" i="5"/>
  <c r="X82" i="5"/>
  <c r="U82" i="5"/>
  <c r="R82" i="5"/>
  <c r="J82" i="5"/>
  <c r="AJ81" i="5"/>
  <c r="AG81" i="5"/>
  <c r="AD81" i="5"/>
  <c r="AA81" i="5"/>
  <c r="X81" i="5"/>
  <c r="U81" i="5"/>
  <c r="R81" i="5"/>
  <c r="J81" i="5"/>
  <c r="AJ80" i="5"/>
  <c r="AG80" i="5"/>
  <c r="AD80" i="5"/>
  <c r="AA80" i="5"/>
  <c r="X80" i="5"/>
  <c r="U80" i="5"/>
  <c r="R80" i="5"/>
  <c r="J80" i="5"/>
  <c r="AJ79" i="5"/>
  <c r="AG79" i="5"/>
  <c r="AD79" i="5"/>
  <c r="AA79" i="5"/>
  <c r="X79" i="5"/>
  <c r="U79" i="5"/>
  <c r="R79" i="5"/>
  <c r="J79" i="5"/>
  <c r="AJ78" i="5"/>
  <c r="AG78" i="5"/>
  <c r="AD78" i="5"/>
  <c r="AA78" i="5"/>
  <c r="X78" i="5"/>
  <c r="U78" i="5"/>
  <c r="R78" i="5"/>
  <c r="J78" i="5"/>
  <c r="AJ77" i="5"/>
  <c r="AG77" i="5"/>
  <c r="AD77" i="5"/>
  <c r="AA77" i="5"/>
  <c r="X77" i="5"/>
  <c r="U77" i="5"/>
  <c r="R77" i="5"/>
  <c r="J77" i="5"/>
  <c r="AJ76" i="5"/>
  <c r="AG76" i="5"/>
  <c r="AD76" i="5"/>
  <c r="AA76" i="5"/>
  <c r="X76" i="5"/>
  <c r="U76" i="5"/>
  <c r="R76" i="5"/>
  <c r="J76" i="5"/>
  <c r="AJ75" i="5"/>
  <c r="AG75" i="5"/>
  <c r="AD75" i="5"/>
  <c r="AA75" i="5"/>
  <c r="X75" i="5"/>
  <c r="U75" i="5"/>
  <c r="R75" i="5"/>
  <c r="J75" i="5"/>
  <c r="AJ74" i="5"/>
  <c r="AG74" i="5"/>
  <c r="AD74" i="5"/>
  <c r="AA74" i="5"/>
  <c r="X74" i="5"/>
  <c r="U74" i="5"/>
  <c r="R74" i="5"/>
  <c r="J74" i="5"/>
  <c r="AJ73" i="5"/>
  <c r="AG73" i="5"/>
  <c r="AD73" i="5"/>
  <c r="AA73" i="5"/>
  <c r="X73" i="5"/>
  <c r="U73" i="5"/>
  <c r="R73" i="5"/>
  <c r="J73" i="5"/>
  <c r="AJ72" i="5"/>
  <c r="AG72" i="5"/>
  <c r="AD72" i="5"/>
  <c r="AA72" i="5"/>
  <c r="X72" i="5"/>
  <c r="U72" i="5"/>
  <c r="R72" i="5"/>
  <c r="J72" i="5"/>
  <c r="AJ71" i="5"/>
  <c r="AG71" i="5"/>
  <c r="AD71" i="5"/>
  <c r="AA71" i="5"/>
  <c r="X71" i="5"/>
  <c r="AJ70" i="5"/>
  <c r="AG70" i="5"/>
  <c r="AD70" i="5"/>
  <c r="AA70" i="5"/>
  <c r="X70" i="5"/>
  <c r="U70" i="5"/>
  <c r="R70" i="5"/>
  <c r="J70" i="5"/>
  <c r="AJ69" i="5"/>
  <c r="AG69" i="5"/>
  <c r="AD69" i="5"/>
  <c r="AA69" i="5"/>
  <c r="X69" i="5"/>
  <c r="U69" i="5"/>
  <c r="R69" i="5"/>
  <c r="J69" i="5"/>
  <c r="AJ68" i="5"/>
  <c r="AG68" i="5"/>
  <c r="AD68" i="5"/>
  <c r="AA68" i="5"/>
  <c r="X68" i="5"/>
  <c r="U68" i="5"/>
  <c r="R68" i="5"/>
  <c r="J68" i="5"/>
  <c r="AJ67" i="5"/>
  <c r="AG67" i="5"/>
  <c r="AD67" i="5"/>
  <c r="AA67" i="5"/>
  <c r="X67" i="5"/>
  <c r="U67" i="5"/>
  <c r="R67" i="5"/>
  <c r="J67" i="5"/>
  <c r="AJ66" i="5"/>
  <c r="AG66" i="5"/>
  <c r="AD66" i="5"/>
  <c r="AA66" i="5"/>
  <c r="X66" i="5"/>
  <c r="U66" i="5"/>
  <c r="R66" i="5"/>
  <c r="J66" i="5"/>
  <c r="AJ65" i="5"/>
  <c r="AG65" i="5"/>
  <c r="AD65" i="5"/>
  <c r="AA65" i="5"/>
  <c r="X65" i="5"/>
  <c r="U65" i="5"/>
  <c r="R65" i="5"/>
  <c r="J65" i="5"/>
  <c r="AJ64" i="5"/>
  <c r="AG64" i="5"/>
  <c r="AD64" i="5"/>
  <c r="AA64" i="5"/>
  <c r="X64" i="5"/>
  <c r="U64" i="5"/>
  <c r="R64" i="5"/>
  <c r="J64" i="5"/>
  <c r="AJ63" i="5"/>
  <c r="AG63" i="5"/>
  <c r="AD63" i="5"/>
  <c r="AA63" i="5"/>
  <c r="X63" i="5"/>
  <c r="U63" i="5"/>
  <c r="R63" i="5"/>
  <c r="J63" i="5"/>
  <c r="AJ61" i="5"/>
  <c r="AG61" i="5"/>
  <c r="AD61" i="5"/>
  <c r="AA61" i="5"/>
  <c r="X61" i="5"/>
  <c r="U61" i="5"/>
  <c r="R61" i="5"/>
  <c r="J61" i="5"/>
  <c r="AL60" i="5"/>
  <c r="AL59" i="5"/>
  <c r="AL58" i="5"/>
  <c r="AL57" i="5"/>
  <c r="AL56" i="5"/>
  <c r="AJ55" i="5"/>
  <c r="AG55" i="5"/>
  <c r="AD55" i="5"/>
  <c r="AA55" i="5"/>
  <c r="X55" i="5"/>
  <c r="U55" i="5"/>
  <c r="R55" i="5"/>
  <c r="J55" i="5"/>
  <c r="AJ54" i="5"/>
  <c r="AG54" i="5"/>
  <c r="AD54" i="5"/>
  <c r="AA54" i="5"/>
  <c r="X54" i="5"/>
  <c r="U54" i="5"/>
  <c r="R54" i="5"/>
  <c r="J54" i="5"/>
  <c r="AJ53" i="5"/>
  <c r="AG53" i="5"/>
  <c r="AD53" i="5"/>
  <c r="AA53" i="5"/>
  <c r="X53" i="5"/>
  <c r="U53" i="5"/>
  <c r="R53" i="5"/>
  <c r="J53" i="5"/>
  <c r="AJ52" i="5"/>
  <c r="AG52" i="5"/>
  <c r="AD52" i="5"/>
  <c r="AA52" i="5"/>
  <c r="X52" i="5"/>
  <c r="U52" i="5"/>
  <c r="R52" i="5"/>
  <c r="J52" i="5"/>
  <c r="AJ51" i="5"/>
  <c r="AG51" i="5"/>
  <c r="AD51" i="5"/>
  <c r="AA51" i="5"/>
  <c r="X51" i="5"/>
  <c r="U51" i="5"/>
  <c r="R51" i="5"/>
  <c r="J51" i="5"/>
  <c r="AJ50" i="5"/>
  <c r="AG50" i="5"/>
  <c r="AD50" i="5"/>
  <c r="AA50" i="5"/>
  <c r="X50" i="5"/>
  <c r="U50" i="5"/>
  <c r="R50" i="5"/>
  <c r="J50" i="5"/>
  <c r="AJ49" i="5"/>
  <c r="AG49" i="5"/>
  <c r="AD49" i="5"/>
  <c r="AA49" i="5"/>
  <c r="X49" i="5"/>
  <c r="U49" i="5"/>
  <c r="R49" i="5"/>
  <c r="J49" i="5"/>
  <c r="AJ48" i="5"/>
  <c r="AG48" i="5"/>
  <c r="AD48" i="5"/>
  <c r="AA48" i="5"/>
  <c r="X48" i="5"/>
  <c r="U48" i="5"/>
  <c r="R48" i="5"/>
  <c r="J48" i="5"/>
  <c r="AG47" i="5"/>
  <c r="AL47" i="5" s="1"/>
  <c r="AL46" i="5"/>
  <c r="AJ44" i="5"/>
  <c r="AG44" i="5"/>
  <c r="AD44" i="5"/>
  <c r="AA44" i="5"/>
  <c r="X44" i="5"/>
  <c r="U44" i="5"/>
  <c r="R44" i="5"/>
  <c r="J44" i="5"/>
  <c r="AJ43" i="5"/>
  <c r="AG43" i="5"/>
  <c r="AD43" i="5"/>
  <c r="AA43" i="5"/>
  <c r="X43" i="5"/>
  <c r="U43" i="5"/>
  <c r="R43" i="5"/>
  <c r="J43" i="5"/>
  <c r="AJ42" i="5"/>
  <c r="AG42" i="5"/>
  <c r="AD42" i="5"/>
  <c r="AA42" i="5"/>
  <c r="X42" i="5"/>
  <c r="U42" i="5"/>
  <c r="R42" i="5"/>
  <c r="J42" i="5"/>
  <c r="AJ41" i="5"/>
  <c r="AG41" i="5"/>
  <c r="AD41" i="5"/>
  <c r="AA41" i="5"/>
  <c r="X41" i="5"/>
  <c r="U41" i="5"/>
  <c r="R41" i="5"/>
  <c r="J41" i="5"/>
  <c r="AJ40" i="5"/>
  <c r="AG40" i="5"/>
  <c r="AD40" i="5"/>
  <c r="AA40" i="5"/>
  <c r="X40" i="5"/>
  <c r="U40" i="5"/>
  <c r="R40" i="5"/>
  <c r="J40" i="5"/>
  <c r="AJ39" i="5"/>
  <c r="AG39" i="5"/>
  <c r="AD39" i="5"/>
  <c r="AA39" i="5"/>
  <c r="X39" i="5"/>
  <c r="U39" i="5"/>
  <c r="R39" i="5"/>
  <c r="J39" i="5"/>
  <c r="AJ38" i="5"/>
  <c r="AG38" i="5"/>
  <c r="AD38" i="5"/>
  <c r="AA38" i="5"/>
  <c r="X38" i="5"/>
  <c r="U38" i="5"/>
  <c r="R38" i="5"/>
  <c r="J38" i="5"/>
  <c r="AJ37" i="5"/>
  <c r="AG37" i="5"/>
  <c r="AD37" i="5"/>
  <c r="AA37" i="5"/>
  <c r="X37" i="5"/>
  <c r="U37" i="5"/>
  <c r="R37" i="5"/>
  <c r="J37" i="5"/>
  <c r="AJ36" i="5"/>
  <c r="AG36" i="5"/>
  <c r="AD36" i="5"/>
  <c r="AA36" i="5"/>
  <c r="X36" i="5"/>
  <c r="U36" i="5"/>
  <c r="R36" i="5"/>
  <c r="J36" i="5"/>
  <c r="AJ34" i="5"/>
  <c r="AG34" i="5"/>
  <c r="AD34" i="5"/>
  <c r="AA34" i="5"/>
  <c r="X34" i="5"/>
  <c r="U34" i="5"/>
  <c r="R34" i="5"/>
  <c r="J34" i="5"/>
  <c r="AJ33" i="5"/>
  <c r="AG33" i="5"/>
  <c r="AD33" i="5"/>
  <c r="AA33" i="5"/>
  <c r="X33" i="5"/>
  <c r="U33" i="5"/>
  <c r="R33" i="5"/>
  <c r="J33" i="5"/>
  <c r="AJ32" i="5"/>
  <c r="AG32" i="5"/>
  <c r="AD32" i="5"/>
  <c r="AA32" i="5"/>
  <c r="X32" i="5"/>
  <c r="U32" i="5"/>
  <c r="R32" i="5"/>
  <c r="J32" i="5"/>
  <c r="AJ31" i="5"/>
  <c r="AG31" i="5"/>
  <c r="AD31" i="5"/>
  <c r="AA31" i="5"/>
  <c r="X31" i="5"/>
  <c r="U31" i="5"/>
  <c r="R31" i="5"/>
  <c r="J31" i="5"/>
  <c r="AJ30" i="5"/>
  <c r="AG30" i="5"/>
  <c r="AD30" i="5"/>
  <c r="AA30" i="5"/>
  <c r="X30" i="5"/>
  <c r="U30" i="5"/>
  <c r="R30" i="5"/>
  <c r="J30" i="5"/>
  <c r="AJ29" i="5"/>
  <c r="AG29" i="5"/>
  <c r="AD29" i="5"/>
  <c r="AA29" i="5"/>
  <c r="X29" i="5"/>
  <c r="U29" i="5"/>
  <c r="R29" i="5"/>
  <c r="J29" i="5"/>
  <c r="AJ27" i="5"/>
  <c r="AG27" i="5"/>
  <c r="AD27" i="5"/>
  <c r="AA27" i="5"/>
  <c r="X27" i="5"/>
  <c r="U27" i="5"/>
  <c r="R27" i="5"/>
  <c r="J27" i="5"/>
  <c r="AJ26" i="5"/>
  <c r="AG26" i="5"/>
  <c r="AD26" i="5"/>
  <c r="AA26" i="5"/>
  <c r="X26" i="5"/>
  <c r="U26" i="5"/>
  <c r="R26" i="5"/>
  <c r="J26" i="5"/>
  <c r="AJ25" i="5"/>
  <c r="AG25" i="5"/>
  <c r="AD25" i="5"/>
  <c r="AA25" i="5"/>
  <c r="X25" i="5"/>
  <c r="U25" i="5"/>
  <c r="R25" i="5"/>
  <c r="J25" i="5"/>
  <c r="AJ24" i="5"/>
  <c r="AG24" i="5"/>
  <c r="AD24" i="5"/>
  <c r="AA24" i="5"/>
  <c r="X24" i="5"/>
  <c r="U24" i="5"/>
  <c r="R24" i="5"/>
  <c r="J24" i="5"/>
  <c r="AJ23" i="5"/>
  <c r="AG23" i="5"/>
  <c r="AD23" i="5"/>
  <c r="AA23" i="5"/>
  <c r="X23" i="5"/>
  <c r="U23" i="5"/>
  <c r="R23" i="5"/>
  <c r="J23" i="5"/>
  <c r="AJ22" i="5"/>
  <c r="AG22" i="5"/>
  <c r="AD22" i="5"/>
  <c r="AA22" i="5"/>
  <c r="X22" i="5"/>
  <c r="U22" i="5"/>
  <c r="R22" i="5"/>
  <c r="J22" i="5"/>
  <c r="AJ21" i="5"/>
  <c r="AG21" i="5"/>
  <c r="AD21" i="5"/>
  <c r="AA21" i="5"/>
  <c r="X21" i="5"/>
  <c r="U21" i="5"/>
  <c r="R21" i="5"/>
  <c r="J21" i="5"/>
  <c r="AJ20" i="5"/>
  <c r="AG20" i="5"/>
  <c r="AD20" i="5"/>
  <c r="AA20" i="5"/>
  <c r="X20" i="5"/>
  <c r="U20" i="5"/>
  <c r="R20" i="5"/>
  <c r="J20" i="5"/>
  <c r="AJ18" i="5"/>
  <c r="AG18" i="5"/>
  <c r="AD18" i="5"/>
  <c r="AA18" i="5"/>
  <c r="X18" i="5"/>
  <c r="U18" i="5"/>
  <c r="R18" i="5"/>
  <c r="J18" i="5"/>
  <c r="AJ17" i="5"/>
  <c r="AG17" i="5"/>
  <c r="AD17" i="5"/>
  <c r="AA17" i="5"/>
  <c r="X17" i="5"/>
  <c r="U17" i="5"/>
  <c r="R17" i="5"/>
  <c r="J17" i="5"/>
  <c r="AJ16" i="5"/>
  <c r="AG16" i="5"/>
  <c r="AD16" i="5"/>
  <c r="AA16" i="5"/>
  <c r="X16" i="5"/>
  <c r="U16" i="5"/>
  <c r="R16" i="5"/>
  <c r="J16" i="5"/>
  <c r="AJ15" i="5"/>
  <c r="AG15" i="5"/>
  <c r="AD15" i="5"/>
  <c r="AA15" i="5"/>
  <c r="X15" i="5"/>
  <c r="U15" i="5"/>
  <c r="R15" i="5"/>
  <c r="J15" i="5"/>
  <c r="AJ14" i="5"/>
  <c r="AG14" i="5"/>
  <c r="AD14" i="5"/>
  <c r="AA14" i="5"/>
  <c r="X14" i="5"/>
  <c r="U14" i="5"/>
  <c r="R14" i="5"/>
  <c r="J14" i="5"/>
  <c r="AJ13" i="5"/>
  <c r="AG13" i="5"/>
  <c r="AD13" i="5"/>
  <c r="AA13" i="5"/>
  <c r="X13" i="5"/>
  <c r="U13" i="5"/>
  <c r="R13" i="5"/>
  <c r="J13" i="5"/>
  <c r="R12" i="5"/>
  <c r="AL12" i="5" s="1"/>
  <c r="AJ11" i="5"/>
  <c r="AG11" i="5"/>
  <c r="AD11" i="5"/>
  <c r="AA11" i="5"/>
  <c r="X11" i="5"/>
  <c r="U11" i="5"/>
  <c r="R11" i="5"/>
  <c r="J11" i="5"/>
  <c r="AJ10" i="5"/>
  <c r="AG10" i="5"/>
  <c r="AD10" i="5"/>
  <c r="AA10" i="5"/>
  <c r="X10" i="5"/>
  <c r="U10" i="5"/>
  <c r="R10" i="5"/>
  <c r="J10" i="5"/>
  <c r="AJ9" i="5"/>
  <c r="AG9" i="5"/>
  <c r="AD9" i="5"/>
  <c r="AA9" i="5"/>
  <c r="X9" i="5"/>
  <c r="U9" i="5"/>
  <c r="R9" i="5"/>
  <c r="J9" i="5"/>
  <c r="AL575" i="5" l="1"/>
  <c r="AN496" i="5"/>
  <c r="AL810" i="5"/>
  <c r="AL834" i="5"/>
  <c r="AL61" i="5"/>
  <c r="AL99" i="5"/>
  <c r="AL104" i="5"/>
  <c r="AL110" i="5"/>
  <c r="AL111" i="5"/>
  <c r="AL579" i="5"/>
  <c r="AL814" i="5"/>
  <c r="AL871" i="5"/>
  <c r="AR869" i="5" s="1"/>
  <c r="AL109" i="5"/>
  <c r="AL519" i="5"/>
  <c r="AL803" i="5"/>
  <c r="AL819" i="5"/>
  <c r="AL823" i="5"/>
  <c r="AL881" i="5"/>
  <c r="AL892" i="5"/>
  <c r="AL98" i="5"/>
  <c r="AL107" i="5"/>
  <c r="AL517" i="5"/>
  <c r="AL518" i="5"/>
  <c r="AL568" i="5"/>
  <c r="AL576" i="5"/>
  <c r="AL625" i="5"/>
  <c r="AM625" i="5" s="1"/>
  <c r="AP625" i="5" s="1"/>
  <c r="AL628" i="5"/>
  <c r="AM628" i="5" s="1"/>
  <c r="AP628" i="5" s="1"/>
  <c r="AL887" i="5"/>
  <c r="AM887" i="5" s="1"/>
  <c r="AL888" i="5"/>
  <c r="AL891" i="5"/>
  <c r="AL103" i="5"/>
  <c r="AL112" i="5"/>
  <c r="AL529" i="5"/>
  <c r="AL603" i="5"/>
  <c r="AM603" i="5" s="1"/>
  <c r="AP603" i="5" s="1"/>
  <c r="AL739" i="5"/>
  <c r="AL795" i="5"/>
  <c r="AL799" i="5"/>
  <c r="AL801" i="5"/>
  <c r="AL805" i="5"/>
  <c r="AL869" i="5"/>
  <c r="AL894" i="5"/>
  <c r="AL896" i="5"/>
  <c r="AL900" i="5"/>
  <c r="AL638" i="5"/>
  <c r="AM638" i="5" s="1"/>
  <c r="AP638" i="5" s="1"/>
  <c r="AL502" i="5"/>
  <c r="AL634" i="5"/>
  <c r="AM634" i="5" s="1"/>
  <c r="AP634" i="5" s="1"/>
  <c r="AL30" i="5"/>
  <c r="AL39" i="5"/>
  <c r="AL65" i="5"/>
  <c r="AL118" i="5"/>
  <c r="AL17" i="5"/>
  <c r="AL69" i="5"/>
  <c r="AL75" i="5"/>
  <c r="AL82" i="5"/>
  <c r="AL84" i="5"/>
  <c r="AL85" i="5"/>
  <c r="AL125" i="5"/>
  <c r="AL132" i="5"/>
  <c r="AL133" i="5"/>
  <c r="AL188" i="5"/>
  <c r="AL211" i="5"/>
  <c r="AL221" i="5"/>
  <c r="AL281" i="5"/>
  <c r="AL315" i="5"/>
  <c r="AL318" i="5"/>
  <c r="AL354" i="5"/>
  <c r="AL357" i="5"/>
  <c r="AL359" i="5"/>
  <c r="AL692" i="5"/>
  <c r="AL694" i="5"/>
  <c r="AL696" i="5"/>
  <c r="AL700" i="5"/>
  <c r="AL706" i="5"/>
  <c r="AL710" i="5"/>
  <c r="AL15" i="5"/>
  <c r="AL22" i="5"/>
  <c r="AL27" i="5"/>
  <c r="AL48" i="5"/>
  <c r="AL49" i="5"/>
  <c r="AL52" i="5"/>
  <c r="AL87" i="5"/>
  <c r="AL91" i="5"/>
  <c r="AL117" i="5"/>
  <c r="AL130" i="5"/>
  <c r="AL193" i="5"/>
  <c r="AL198" i="5"/>
  <c r="AL200" i="5"/>
  <c r="AL206" i="5"/>
  <c r="AL208" i="5"/>
  <c r="AL214" i="5"/>
  <c r="AL229" i="5"/>
  <c r="AL243" i="5"/>
  <c r="AL266" i="5"/>
  <c r="AL305" i="5"/>
  <c r="AL325" i="5"/>
  <c r="AL330" i="5"/>
  <c r="AL335" i="5"/>
  <c r="AL340" i="5"/>
  <c r="AL341" i="5"/>
  <c r="AL346" i="5"/>
  <c r="AL368" i="5"/>
  <c r="AL375" i="5"/>
  <c r="AL378" i="5"/>
  <c r="AL381" i="5"/>
  <c r="AL384" i="5"/>
  <c r="AL445" i="5"/>
  <c r="AL451" i="5"/>
  <c r="AL470" i="5"/>
  <c r="AL475" i="5"/>
  <c r="AL507" i="5"/>
  <c r="AL509" i="5"/>
  <c r="AL524" i="5"/>
  <c r="AL530" i="5"/>
  <c r="AL553" i="5"/>
  <c r="AL561" i="5"/>
  <c r="AL584" i="5"/>
  <c r="AL587" i="5"/>
  <c r="AL24" i="5"/>
  <c r="AL38" i="5"/>
  <c r="AL43" i="5"/>
  <c r="AL13" i="5"/>
  <c r="AL18" i="5"/>
  <c r="AL25" i="5"/>
  <c r="AL31" i="5"/>
  <c r="AL36" i="5"/>
  <c r="AL42" i="5"/>
  <c r="AL44" i="5"/>
  <c r="AL53" i="5"/>
  <c r="AL70" i="5"/>
  <c r="AL72" i="5"/>
  <c r="AL76" i="5"/>
  <c r="AL77" i="5"/>
  <c r="AL79" i="5"/>
  <c r="AL86" i="5"/>
  <c r="AL122" i="5"/>
  <c r="AL127" i="5"/>
  <c r="AL183" i="5"/>
  <c r="AL192" i="5"/>
  <c r="AL228" i="5"/>
  <c r="AL230" i="5"/>
  <c r="AL232" i="5"/>
  <c r="AL235" i="5"/>
  <c r="AL242" i="5"/>
  <c r="AL261" i="5"/>
  <c r="AL265" i="5"/>
  <c r="AL271" i="5"/>
  <c r="AL307" i="5"/>
  <c r="AL310" i="5"/>
  <c r="AL313" i="5"/>
  <c r="AL339" i="5"/>
  <c r="AL358" i="5"/>
  <c r="AL366" i="5"/>
  <c r="AM366" i="5" s="1"/>
  <c r="AO366" i="5" s="1"/>
  <c r="AR366" i="5" s="1"/>
  <c r="AS366" i="5" s="1"/>
  <c r="AL442" i="5"/>
  <c r="AL444" i="5"/>
  <c r="AL450" i="5"/>
  <c r="AL452" i="5"/>
  <c r="AL478" i="5"/>
  <c r="AL480" i="5"/>
  <c r="AL491" i="5"/>
  <c r="AL566" i="5"/>
  <c r="AL591" i="5"/>
  <c r="AL594" i="5"/>
  <c r="AL689" i="5"/>
  <c r="AL459" i="5"/>
  <c r="AL506" i="5"/>
  <c r="AL538" i="5"/>
  <c r="AL544" i="5"/>
  <c r="AL570" i="5"/>
  <c r="AL589" i="5"/>
  <c r="AL599" i="5"/>
  <c r="AL640" i="5"/>
  <c r="AM640" i="5" s="1"/>
  <c r="AP640" i="5" s="1"/>
  <c r="AL665" i="5"/>
  <c r="AM665" i="5" s="1"/>
  <c r="AO665" i="5" s="1"/>
  <c r="AP665" i="5" s="1"/>
  <c r="AL667" i="5"/>
  <c r="AM667" i="5" s="1"/>
  <c r="AO667" i="5" s="1"/>
  <c r="AP667" i="5" s="1"/>
  <c r="AL672" i="5"/>
  <c r="AM672" i="5" s="1"/>
  <c r="AO672" i="5" s="1"/>
  <c r="AP672" i="5" s="1"/>
  <c r="AL677" i="5"/>
  <c r="AM677" i="5" s="1"/>
  <c r="AO677" i="5" s="1"/>
  <c r="AP677" i="5" s="1"/>
  <c r="AL687" i="5"/>
  <c r="AL10" i="5"/>
  <c r="AL23" i="5"/>
  <c r="AL37" i="5"/>
  <c r="AL41" i="5"/>
  <c r="AL55" i="5"/>
  <c r="AL64" i="5"/>
  <c r="AL68" i="5"/>
  <c r="AL74" i="5"/>
  <c r="AL81" i="5"/>
  <c r="AL123" i="5"/>
  <c r="AL128" i="5"/>
  <c r="AL131" i="5"/>
  <c r="AL184" i="5"/>
  <c r="AL187" i="5"/>
  <c r="AL190" i="5"/>
  <c r="AL199" i="5"/>
  <c r="AL201" i="5"/>
  <c r="AL207" i="5"/>
  <c r="AL209" i="5"/>
  <c r="AL257" i="5"/>
  <c r="AL285" i="5"/>
  <c r="AL289" i="5"/>
  <c r="AL320" i="5"/>
  <c r="AL323" i="5"/>
  <c r="AL326" i="5"/>
  <c r="AL331" i="5"/>
  <c r="AL350" i="5"/>
  <c r="AL370" i="5"/>
  <c r="AL376" i="5"/>
  <c r="AL456" i="5"/>
  <c r="AL458" i="5"/>
  <c r="AL464" i="5"/>
  <c r="AL466" i="5"/>
  <c r="AL471" i="5"/>
  <c r="AL476" i="5"/>
  <c r="AL479" i="5"/>
  <c r="AL486" i="5"/>
  <c r="AL487" i="5"/>
  <c r="AL493" i="5"/>
  <c r="AL497" i="5"/>
  <c r="AM497" i="5" s="1"/>
  <c r="AP497" i="5" s="1"/>
  <c r="AL505" i="5"/>
  <c r="AL512" i="5"/>
  <c r="AL543" i="5"/>
  <c r="AL546" i="5"/>
  <c r="AL555" i="5"/>
  <c r="AL562" i="5"/>
  <c r="AL631" i="5"/>
  <c r="AM631" i="5" s="1"/>
  <c r="AP631" i="5" s="1"/>
  <c r="AL681" i="5"/>
  <c r="AL684" i="5"/>
  <c r="AL686" i="5"/>
  <c r="AL725" i="5"/>
  <c r="AL727" i="5"/>
  <c r="AO717" i="5"/>
  <c r="AP717" i="5" s="1"/>
  <c r="AL63" i="5"/>
  <c r="AL286" i="5"/>
  <c r="AL301" i="5"/>
  <c r="AL14" i="5"/>
  <c r="AL20" i="5"/>
  <c r="AL40" i="5"/>
  <c r="AL54" i="5"/>
  <c r="AL71" i="5"/>
  <c r="AL89" i="5"/>
  <c r="AL126" i="5"/>
  <c r="AL129" i="5"/>
  <c r="AL182" i="5"/>
  <c r="AL227" i="5"/>
  <c r="AL264" i="5"/>
  <c r="AL288" i="5"/>
  <c r="AL541" i="5"/>
  <c r="AL569" i="5"/>
  <c r="U904" i="5"/>
  <c r="AG904" i="5"/>
  <c r="AL11" i="5"/>
  <c r="AL26" i="5"/>
  <c r="AL32" i="5"/>
  <c r="AL50" i="5"/>
  <c r="AL78" i="5"/>
  <c r="AL116" i="5"/>
  <c r="AL121" i="5"/>
  <c r="AL185" i="5"/>
  <c r="AL195" i="5"/>
  <c r="AL205" i="5"/>
  <c r="AL220" i="5"/>
  <c r="AL226" i="5"/>
  <c r="AL236" i="5"/>
  <c r="AL240" i="5"/>
  <c r="AL272" i="5"/>
  <c r="AL276" i="5"/>
  <c r="AL308" i="5"/>
  <c r="AL332" i="5"/>
  <c r="AL338" i="5"/>
  <c r="AL449" i="5"/>
  <c r="AL467" i="5"/>
  <c r="AL510" i="5"/>
  <c r="AL523" i="5"/>
  <c r="AL564" i="5"/>
  <c r="AL269" i="5"/>
  <c r="AL347" i="5"/>
  <c r="AL369" i="5"/>
  <c r="AD904" i="5"/>
  <c r="AL51" i="5"/>
  <c r="AL210" i="5"/>
  <c r="AL222" i="5"/>
  <c r="AL231" i="5"/>
  <c r="AL241" i="5"/>
  <c r="AL267" i="5"/>
  <c r="AL277" i="5"/>
  <c r="AL284" i="5"/>
  <c r="AL365" i="5"/>
  <c r="AL496" i="5"/>
  <c r="AM496" i="5" s="1"/>
  <c r="AL532" i="5"/>
  <c r="AL16" i="5"/>
  <c r="AL29" i="5"/>
  <c r="AL66" i="5"/>
  <c r="AL80" i="5"/>
  <c r="AL88" i="5"/>
  <c r="AM88" i="5" s="1"/>
  <c r="AL115" i="5"/>
  <c r="AL120" i="5"/>
  <c r="AL124" i="5"/>
  <c r="AL189" i="5"/>
  <c r="AL194" i="5"/>
  <c r="AL204" i="5"/>
  <c r="AL219" i="5"/>
  <c r="AL225" i="5"/>
  <c r="AL234" i="5"/>
  <c r="AL238" i="5"/>
  <c r="AL258" i="5"/>
  <c r="AL262" i="5"/>
  <c r="Q904" i="5"/>
  <c r="R270" i="5"/>
  <c r="R904" i="5" s="1"/>
  <c r="AL303" i="5"/>
  <c r="AL306" i="5"/>
  <c r="AL351" i="5"/>
  <c r="AL356" i="5"/>
  <c r="AL383" i="5"/>
  <c r="AL443" i="5"/>
  <c r="AL522" i="5"/>
  <c r="AL197" i="5"/>
  <c r="AL203" i="5"/>
  <c r="AL213" i="5"/>
  <c r="AL233" i="5"/>
  <c r="AL239" i="5"/>
  <c r="AL255" i="5"/>
  <c r="AL260" i="5"/>
  <c r="AL268" i="5"/>
  <c r="AL275" i="5"/>
  <c r="AL283" i="5"/>
  <c r="AL290" i="5"/>
  <c r="AL344" i="5"/>
  <c r="AL360" i="5"/>
  <c r="AL364" i="5"/>
  <c r="AL373" i="5"/>
  <c r="AL379" i="5"/>
  <c r="AL457" i="5"/>
  <c r="AL463" i="5"/>
  <c r="AL495" i="5"/>
  <c r="AL498" i="5"/>
  <c r="AL527" i="5"/>
  <c r="AL537" i="5"/>
  <c r="AL554" i="5"/>
  <c r="AL740" i="5"/>
  <c r="X904" i="5"/>
  <c r="AJ904" i="5"/>
  <c r="AL9" i="5"/>
  <c r="AL21" i="5"/>
  <c r="AL33" i="5"/>
  <c r="AL67" i="5"/>
  <c r="AL73" i="5"/>
  <c r="AL83" i="5"/>
  <c r="AL90" i="5"/>
  <c r="AL105" i="5"/>
  <c r="AL106" i="5"/>
  <c r="AL114" i="5"/>
  <c r="AL119" i="5"/>
  <c r="AL186" i="5"/>
  <c r="AL191" i="5"/>
  <c r="AL196" i="5"/>
  <c r="AL202" i="5"/>
  <c r="AL212" i="5"/>
  <c r="AL223" i="5"/>
  <c r="AL244" i="5"/>
  <c r="AL259" i="5"/>
  <c r="AL274" i="5"/>
  <c r="AL278" i="5"/>
  <c r="AL279" i="5"/>
  <c r="AL287" i="5"/>
  <c r="AL342" i="5"/>
  <c r="AL349" i="5"/>
  <c r="AM349" i="5" s="1"/>
  <c r="AP349" i="5" s="1"/>
  <c r="AL353" i="5"/>
  <c r="AL439" i="5"/>
  <c r="AL453" i="5"/>
  <c r="AL469" i="5"/>
  <c r="AL489" i="5"/>
  <c r="AL535" i="5"/>
  <c r="AL711" i="5"/>
  <c r="AL713" i="5"/>
  <c r="AL547" i="5"/>
  <c r="AL558" i="5"/>
  <c r="AL580" i="5"/>
  <c r="AL309" i="5"/>
  <c r="AL314" i="5"/>
  <c r="AL319" i="5"/>
  <c r="AL324" i="5"/>
  <c r="AL328" i="5"/>
  <c r="AL329" i="5"/>
  <c r="AL333" i="5"/>
  <c r="AL334" i="5"/>
  <c r="AL337" i="5"/>
  <c r="AL343" i="5"/>
  <c r="AL348" i="5"/>
  <c r="AL352" i="5"/>
  <c r="AL355" i="5"/>
  <c r="AL363" i="5"/>
  <c r="AL372" i="5"/>
  <c r="AL382" i="5"/>
  <c r="AL448" i="5"/>
  <c r="AL462" i="5"/>
  <c r="AL468" i="5"/>
  <c r="AL473" i="5"/>
  <c r="AL485" i="5"/>
  <c r="AM485" i="5" s="1"/>
  <c r="AP485" i="5" s="1"/>
  <c r="AL490" i="5"/>
  <c r="AL494" i="5"/>
  <c r="AL499" i="5"/>
  <c r="AL511" i="5"/>
  <c r="AL526" i="5"/>
  <c r="AL533" i="5"/>
  <c r="AL540" i="5"/>
  <c r="AL557" i="5"/>
  <c r="AL586" i="5"/>
  <c r="AL588" i="5"/>
  <c r="AL641" i="5"/>
  <c r="AM641" i="5" s="1"/>
  <c r="AP641" i="5" s="1"/>
  <c r="AL800" i="5"/>
  <c r="AL812" i="5"/>
  <c r="AL880" i="5"/>
  <c r="AL237" i="5"/>
  <c r="AL256" i="5"/>
  <c r="AL273" i="5"/>
  <c r="AL302" i="5"/>
  <c r="AL312" i="5"/>
  <c r="AL317" i="5"/>
  <c r="AL345" i="5"/>
  <c r="AL362" i="5"/>
  <c r="AL367" i="5"/>
  <c r="AL371" i="5"/>
  <c r="AL377" i="5"/>
  <c r="AL441" i="5"/>
  <c r="AL447" i="5"/>
  <c r="AL461" i="5"/>
  <c r="AL465" i="5"/>
  <c r="AL472" i="5"/>
  <c r="AL477" i="5"/>
  <c r="AL481" i="5"/>
  <c r="AM481" i="5" s="1"/>
  <c r="AP481" i="5" s="1"/>
  <c r="AL488" i="5"/>
  <c r="AL501" i="5"/>
  <c r="AL508" i="5"/>
  <c r="AL514" i="5"/>
  <c r="AL539" i="5"/>
  <c r="AL545" i="5"/>
  <c r="AL556" i="5"/>
  <c r="AL563" i="5"/>
  <c r="AL573" i="5"/>
  <c r="AL592" i="5"/>
  <c r="AL656" i="5"/>
  <c r="AM656" i="5" s="1"/>
  <c r="AL683" i="5"/>
  <c r="AL702" i="5"/>
  <c r="AL704" i="5"/>
  <c r="AL724" i="5"/>
  <c r="AL821" i="5"/>
  <c r="J904" i="5"/>
  <c r="AA904" i="5"/>
  <c r="AL254" i="5"/>
  <c r="AL263" i="5"/>
  <c r="AL280" i="5"/>
  <c r="AL300" i="5"/>
  <c r="AL311" i="5"/>
  <c r="AL316" i="5"/>
  <c r="AL321" i="5"/>
  <c r="AL322" i="5"/>
  <c r="AL327" i="5"/>
  <c r="AL336" i="5"/>
  <c r="AL361" i="5"/>
  <c r="AL374" i="5"/>
  <c r="AL380" i="5"/>
  <c r="AL440" i="5"/>
  <c r="AL446" i="5"/>
  <c r="AL460" i="5"/>
  <c r="AL474" i="5"/>
  <c r="AL492" i="5"/>
  <c r="AL500" i="5"/>
  <c r="AL513" i="5"/>
  <c r="AL520" i="5"/>
  <c r="AL525" i="5"/>
  <c r="AL531" i="5"/>
  <c r="AL542" i="5"/>
  <c r="AL548" i="5"/>
  <c r="AL559" i="5"/>
  <c r="AL565" i="5"/>
  <c r="AL581" i="5"/>
  <c r="AL597" i="5"/>
  <c r="AL680" i="5"/>
  <c r="AL741" i="5"/>
  <c r="AL743" i="5"/>
  <c r="AL831" i="5"/>
  <c r="AL833" i="5"/>
  <c r="AL593" i="5"/>
  <c r="AL598" i="5"/>
  <c r="AP608" i="5"/>
  <c r="AL635" i="5"/>
  <c r="AM635" i="5" s="1"/>
  <c r="AP635" i="5" s="1"/>
  <c r="AL636" i="5"/>
  <c r="AM636" i="5" s="1"/>
  <c r="AP636" i="5" s="1"/>
  <c r="AL642" i="5"/>
  <c r="AM642" i="5" s="1"/>
  <c r="AP642" i="5" s="1"/>
  <c r="AL668" i="5"/>
  <c r="AM668" i="5" s="1"/>
  <c r="AL682" i="5"/>
  <c r="AL691" i="5"/>
  <c r="AL701" i="5"/>
  <c r="AL712" i="5"/>
  <c r="AL802" i="5"/>
  <c r="AL811" i="5"/>
  <c r="AL820" i="5"/>
  <c r="AL830" i="5"/>
  <c r="AL837" i="5"/>
  <c r="AL872" i="5"/>
  <c r="AP872" i="5" s="1"/>
  <c r="AL877" i="5"/>
  <c r="AL882" i="5"/>
  <c r="AS880" i="5" s="1"/>
  <c r="AL884" i="5"/>
  <c r="AL901" i="5"/>
  <c r="AL903" i="5"/>
  <c r="AL585" i="5"/>
  <c r="AL630" i="5"/>
  <c r="AM630" i="5" s="1"/>
  <c r="AP630" i="5" s="1"/>
  <c r="AL632" i="5"/>
  <c r="AM632" i="5" s="1"/>
  <c r="AP632" i="5" s="1"/>
  <c r="AL651" i="5"/>
  <c r="AM651" i="5" s="1"/>
  <c r="AP651" i="5" s="1"/>
  <c r="AL685" i="5"/>
  <c r="AL690" i="5"/>
  <c r="AL695" i="5"/>
  <c r="AL698" i="5"/>
  <c r="AL705" i="5"/>
  <c r="AL708" i="5"/>
  <c r="AL715" i="5"/>
  <c r="AL726" i="5"/>
  <c r="AL729" i="5"/>
  <c r="AL797" i="5"/>
  <c r="AL806" i="5"/>
  <c r="AL807" i="5"/>
  <c r="AL809" i="5"/>
  <c r="AL815" i="5"/>
  <c r="AL816" i="5"/>
  <c r="AL818" i="5"/>
  <c r="AL825" i="5"/>
  <c r="AL826" i="5"/>
  <c r="AL828" i="5"/>
  <c r="AL836" i="5"/>
  <c r="AL883" i="5"/>
  <c r="AK904" i="5"/>
  <c r="AL582" i="5"/>
  <c r="AL590" i="5"/>
  <c r="AL595" i="5"/>
  <c r="AL596" i="5"/>
  <c r="AL600" i="5"/>
  <c r="AL601" i="5"/>
  <c r="AL645" i="5"/>
  <c r="AM645" i="5" s="1"/>
  <c r="AP645" i="5" s="1"/>
  <c r="AL666" i="5"/>
  <c r="AM666" i="5" s="1"/>
  <c r="AL673" i="5"/>
  <c r="AM673" i="5" s="1"/>
  <c r="AL707" i="5"/>
  <c r="AL714" i="5"/>
  <c r="AL728" i="5"/>
  <c r="AL796" i="5"/>
  <c r="AL835" i="5"/>
  <c r="AL879" i="5"/>
  <c r="AP879" i="5" s="1"/>
  <c r="AL889" i="5"/>
  <c r="AL895" i="5"/>
  <c r="AL898" i="5"/>
  <c r="AL637" i="5"/>
  <c r="AM637" i="5" s="1"/>
  <c r="AP637" i="5" s="1"/>
  <c r="AL679" i="5"/>
  <c r="AL697" i="5"/>
  <c r="AL703" i="5"/>
  <c r="AL716" i="5"/>
  <c r="AL742" i="5"/>
  <c r="AL798" i="5"/>
  <c r="AL808" i="5"/>
  <c r="AL817" i="5"/>
  <c r="AL827" i="5"/>
  <c r="AL832" i="5"/>
  <c r="AL873" i="5"/>
  <c r="AL875" i="5"/>
  <c r="AP875" i="5" s="1"/>
  <c r="AL890" i="5"/>
  <c r="AL893" i="5"/>
  <c r="AM893" i="5" s="1"/>
  <c r="AP893" i="5" s="1"/>
  <c r="AL897" i="5"/>
  <c r="AL902" i="5"/>
  <c r="AL639" i="5"/>
  <c r="AM639" i="5" s="1"/>
  <c r="AP639" i="5" s="1"/>
  <c r="AL646" i="5"/>
  <c r="AM646" i="5" s="1"/>
  <c r="AP646" i="5" s="1"/>
  <c r="AL688" i="5"/>
  <c r="AL693" i="5"/>
  <c r="AL699" i="5"/>
  <c r="AL709" i="5"/>
  <c r="AL730" i="5"/>
  <c r="AL794" i="5"/>
  <c r="AL804" i="5"/>
  <c r="AL813" i="5"/>
  <c r="AL822" i="5"/>
  <c r="AL829" i="5"/>
  <c r="AL874" i="5"/>
  <c r="AL885" i="5"/>
  <c r="AL899" i="5"/>
  <c r="AM110" i="5" l="1"/>
  <c r="AP110" i="5" s="1"/>
  <c r="AP871" i="5"/>
  <c r="AM502" i="5"/>
  <c r="AP502" i="5" s="1"/>
  <c r="AP496" i="5"/>
  <c r="AM900" i="5"/>
  <c r="AO900" i="5" s="1"/>
  <c r="AP900" i="5" s="1"/>
  <c r="AP763" i="5"/>
  <c r="AM525" i="5"/>
  <c r="AT525" i="5" s="1"/>
  <c r="AM896" i="5"/>
  <c r="AP896" i="5" s="1"/>
  <c r="AM820" i="5"/>
  <c r="AP820" i="5" s="1"/>
  <c r="AM517" i="5"/>
  <c r="AP517" i="5" s="1"/>
  <c r="AM798" i="5"/>
  <c r="AP798" i="5" s="1"/>
  <c r="AM806" i="5"/>
  <c r="AP806" i="5" s="1"/>
  <c r="AM890" i="5"/>
  <c r="AP890" i="5" s="1"/>
  <c r="AM679" i="5"/>
  <c r="AP679" i="5" s="1"/>
  <c r="AR679" i="5" s="1"/>
  <c r="AM888" i="5"/>
  <c r="AM802" i="5"/>
  <c r="AP802" i="5" s="1"/>
  <c r="AM367" i="5"/>
  <c r="AP367" i="5" s="1"/>
  <c r="AM98" i="5"/>
  <c r="AP98" i="5" s="1"/>
  <c r="AM584" i="5"/>
  <c r="AP584" i="5" s="1"/>
  <c r="AM490" i="5"/>
  <c r="AP490" i="5" s="1"/>
  <c r="AM589" i="5"/>
  <c r="AP589" i="5" s="1"/>
  <c r="AS67" i="5"/>
  <c r="AM486" i="5"/>
  <c r="AP486" i="5" s="1"/>
  <c r="AM51" i="5"/>
  <c r="AP51" i="5" s="1"/>
  <c r="AM381" i="5"/>
  <c r="AP381" i="5" s="1"/>
  <c r="AM84" i="5"/>
  <c r="AP84" i="5" s="1"/>
  <c r="AM451" i="5"/>
  <c r="AP451" i="5" s="1"/>
  <c r="AM692" i="5"/>
  <c r="AO692" i="5" s="1"/>
  <c r="AR692" i="5" s="1"/>
  <c r="AS692" i="5" s="1"/>
  <c r="AM724" i="5"/>
  <c r="AO724" i="5" s="1"/>
  <c r="AP724" i="5" s="1"/>
  <c r="AM229" i="5"/>
  <c r="AP229" i="5" s="1"/>
  <c r="AM568" i="5"/>
  <c r="AP568" i="5" s="1"/>
  <c r="AM464" i="5"/>
  <c r="AP464" i="5" s="1"/>
  <c r="AM323" i="5"/>
  <c r="AP323" i="5" s="1"/>
  <c r="AM469" i="5"/>
  <c r="AN469" i="5" s="1"/>
  <c r="AP469" i="5" s="1"/>
  <c r="AM278" i="5"/>
  <c r="AP278" i="5" s="1"/>
  <c r="AM72" i="5"/>
  <c r="AP72" i="5" s="1"/>
  <c r="AM350" i="5"/>
  <c r="AO350" i="5" s="1"/>
  <c r="AS350" i="5" s="1"/>
  <c r="AM128" i="5"/>
  <c r="AP128" i="5" s="1"/>
  <c r="AL270" i="5"/>
  <c r="AM199" i="5"/>
  <c r="AP199" i="5" s="1"/>
  <c r="AM132" i="5"/>
  <c r="AP132" i="5" s="1"/>
  <c r="AM531" i="5"/>
  <c r="AP531" i="5" s="1"/>
  <c r="AM300" i="5"/>
  <c r="AP300" i="5" s="1"/>
  <c r="AM493" i="5"/>
  <c r="AP493" i="5" s="1"/>
  <c r="AM190" i="5"/>
  <c r="AM305" i="5"/>
  <c r="AP305" i="5" s="1"/>
  <c r="AM24" i="5"/>
  <c r="AP24" i="5" s="1"/>
  <c r="AM38" i="5"/>
  <c r="AN38" i="5" s="1"/>
  <c r="AP38" i="5" s="1"/>
  <c r="AR24" i="5"/>
  <c r="AM340" i="5"/>
  <c r="AP340" i="5" s="1"/>
  <c r="AM358" i="5"/>
  <c r="AP358" i="5" s="1"/>
  <c r="AM327" i="5"/>
  <c r="AN327" i="5" s="1"/>
  <c r="AP327" i="5" s="1"/>
  <c r="AM373" i="5"/>
  <c r="AP373" i="5" s="1"/>
  <c r="AM241" i="5"/>
  <c r="AP241" i="5" s="1"/>
  <c r="AM331" i="5"/>
  <c r="AO331" i="5" s="1"/>
  <c r="AP331" i="5" s="1"/>
  <c r="AM36" i="5"/>
  <c r="AP36" i="5" s="1"/>
  <c r="AM115" i="5"/>
  <c r="AP115" i="5" s="1"/>
  <c r="AM266" i="5"/>
  <c r="AO266" i="5" s="1"/>
  <c r="AM76" i="5"/>
  <c r="AP76" i="5" s="1"/>
  <c r="AM541" i="5"/>
  <c r="AP541" i="5" s="1"/>
  <c r="AM63" i="5"/>
  <c r="AP63" i="5" s="1"/>
  <c r="AM507" i="5"/>
  <c r="AP507" i="5" s="1"/>
  <c r="AM447" i="5"/>
  <c r="AP447" i="5" s="1"/>
  <c r="AM237" i="5"/>
  <c r="AP237" i="5" s="1"/>
  <c r="AM511" i="5"/>
  <c r="AP511" i="5" s="1"/>
  <c r="AM354" i="5"/>
  <c r="AO354" i="5" s="1"/>
  <c r="AR354" i="5" s="1"/>
  <c r="AS354" i="5" s="1"/>
  <c r="AM439" i="5"/>
  <c r="AP439" i="5" s="1"/>
  <c r="AM287" i="5"/>
  <c r="AP287" i="5" s="1"/>
  <c r="AM211" i="5"/>
  <c r="AP211" i="5" s="1"/>
  <c r="AM186" i="5"/>
  <c r="AP186" i="5" s="1"/>
  <c r="AM15" i="5"/>
  <c r="AP15" i="5" s="1"/>
  <c r="AM207" i="5"/>
  <c r="AP207" i="5" s="1"/>
  <c r="AM696" i="5"/>
  <c r="AP696" i="5" s="1"/>
  <c r="AM254" i="5"/>
  <c r="AP254" i="5" s="1"/>
  <c r="AM700" i="5"/>
  <c r="AP700" i="5" s="1"/>
  <c r="AM579" i="5"/>
  <c r="AP579" i="5" s="1"/>
  <c r="AM364" i="5"/>
  <c r="AO364" i="5" s="1"/>
  <c r="AR364" i="5" s="1"/>
  <c r="AS364" i="5" s="1"/>
  <c r="AM283" i="5"/>
  <c r="AP283" i="5" s="1"/>
  <c r="AM521" i="5"/>
  <c r="AP521" i="5" s="1"/>
  <c r="AM124" i="5"/>
  <c r="AO124" i="5" s="1"/>
  <c r="AS76" i="5"/>
  <c r="AM478" i="5"/>
  <c r="AP478" i="5" s="1"/>
  <c r="AM42" i="5"/>
  <c r="AP42" i="5" s="1"/>
  <c r="AM829" i="5"/>
  <c r="AM794" i="5"/>
  <c r="AP794" i="5" s="1"/>
  <c r="AM825" i="5"/>
  <c r="AP825" i="5" s="1"/>
  <c r="AM708" i="5"/>
  <c r="AP708" i="5" s="1"/>
  <c r="AM884" i="5"/>
  <c r="AP884" i="5" s="1"/>
  <c r="AM593" i="5"/>
  <c r="AP593" i="5" s="1"/>
  <c r="AN656" i="5"/>
  <c r="AP656" i="5" s="1"/>
  <c r="AM309" i="5"/>
  <c r="AP309" i="5" s="1"/>
  <c r="AM537" i="5"/>
  <c r="AP537" i="5" s="1"/>
  <c r="AM258" i="5"/>
  <c r="AP258" i="5" s="1"/>
  <c r="AM29" i="5"/>
  <c r="AP29" i="5" s="1"/>
  <c r="AM195" i="5"/>
  <c r="AP195" i="5" s="1"/>
  <c r="AR72" i="5"/>
  <c r="AM688" i="5"/>
  <c r="AP688" i="5" s="1"/>
  <c r="AM869" i="5"/>
  <c r="AP873" i="5"/>
  <c r="AM833" i="5"/>
  <c r="AM336" i="5"/>
  <c r="AM683" i="5"/>
  <c r="AP683" i="5" s="1"/>
  <c r="AR683" i="5" s="1"/>
  <c r="AM545" i="5"/>
  <c r="AP545" i="5" s="1"/>
  <c r="AM362" i="5"/>
  <c r="AP362" i="5" s="1"/>
  <c r="AM499" i="5"/>
  <c r="AM473" i="5"/>
  <c r="AM740" i="5"/>
  <c r="AP740" i="5" s="1"/>
  <c r="AM457" i="5"/>
  <c r="AP457" i="5" s="1"/>
  <c r="AO88" i="5"/>
  <c r="AP88" i="5" s="1"/>
  <c r="AP366" i="5"/>
  <c r="AM89" i="5"/>
  <c r="AO673" i="5"/>
  <c r="AP673" i="5" s="1"/>
  <c r="AS874" i="5"/>
  <c r="AP877" i="5"/>
  <c r="AO668" i="5"/>
  <c r="AP668" i="5" s="1"/>
  <c r="AM377" i="5"/>
  <c r="AP377" i="5" s="1"/>
  <c r="AR880" i="5"/>
  <c r="AM880" i="5"/>
  <c r="AP880" i="5" s="1"/>
  <c r="AM319" i="5"/>
  <c r="AP319" i="5" s="1"/>
  <c r="AM713" i="5"/>
  <c r="AM9" i="5"/>
  <c r="AM360" i="5"/>
  <c r="AP360" i="5" s="1"/>
  <c r="AR360" i="5" s="1"/>
  <c r="AS360" i="5" s="1"/>
  <c r="AM369" i="5"/>
  <c r="AP369" i="5" s="1"/>
  <c r="AR76" i="5"/>
  <c r="AP874" i="5"/>
  <c r="AR874" i="5"/>
  <c r="AM874" i="5"/>
  <c r="AM728" i="5"/>
  <c r="AP728" i="5" s="1"/>
  <c r="AO666" i="5"/>
  <c r="AP666" i="5" s="1"/>
  <c r="AM815" i="5"/>
  <c r="AP815" i="5" s="1"/>
  <c r="AM811" i="5"/>
  <c r="AP811" i="5" s="1"/>
  <c r="AM598" i="5"/>
  <c r="AP598" i="5" s="1"/>
  <c r="AL905" i="5"/>
  <c r="AM704" i="5"/>
  <c r="AP704" i="5" s="1"/>
  <c r="AM563" i="5"/>
  <c r="AP563" i="5" s="1"/>
  <c r="AM461" i="5"/>
  <c r="AP461" i="5" s="1"/>
  <c r="AM314" i="5"/>
  <c r="AP314" i="5" s="1"/>
  <c r="AM558" i="5"/>
  <c r="AP558" i="5" s="1"/>
  <c r="AM274" i="5"/>
  <c r="AP274" i="5" s="1"/>
  <c r="AR67" i="5"/>
  <c r="AM67" i="5"/>
  <c r="AM554" i="5"/>
  <c r="AP554" i="5" s="1"/>
  <c r="AM344" i="5"/>
  <c r="AM233" i="5"/>
  <c r="AP233" i="5" s="1"/>
  <c r="AM203" i="5"/>
  <c r="AP203" i="5" s="1"/>
  <c r="AM443" i="5"/>
  <c r="AP443" i="5" s="1"/>
  <c r="AM262" i="5"/>
  <c r="AM225" i="5"/>
  <c r="AP225" i="5" s="1"/>
  <c r="AM120" i="5"/>
  <c r="AP120" i="5" s="1"/>
  <c r="AP525" i="5" l="1"/>
  <c r="AT874" i="5"/>
  <c r="AT517" i="5"/>
  <c r="AT521" i="5"/>
  <c r="AM270" i="5"/>
  <c r="AP270" i="5" s="1"/>
  <c r="AT84" i="5"/>
  <c r="AT72" i="5"/>
  <c r="AP266" i="5"/>
  <c r="AP124" i="5"/>
  <c r="AS904" i="5"/>
  <c r="AT76" i="5"/>
  <c r="AR904" i="5"/>
  <c r="AP350" i="5"/>
  <c r="AP354" i="5"/>
  <c r="AN262" i="5"/>
  <c r="AP262" i="5" s="1"/>
  <c r="AO344" i="5"/>
  <c r="AP344" i="5" s="1"/>
  <c r="AO89" i="5"/>
  <c r="AP89" i="5" s="1"/>
  <c r="AP364" i="5"/>
  <c r="AO473" i="5"/>
  <c r="AP473" i="5" s="1"/>
  <c r="AO833" i="5"/>
  <c r="AP833" i="5" s="1"/>
  <c r="AO829" i="5"/>
  <c r="AP829" i="5" s="1"/>
  <c r="AT692" i="5"/>
  <c r="AT67" i="5"/>
  <c r="AP67" i="5"/>
  <c r="AO713" i="5"/>
  <c r="AP713" i="5"/>
  <c r="AO499" i="5"/>
  <c r="AP499" i="5" s="1"/>
  <c r="AO336" i="5"/>
  <c r="AP336" i="5" s="1"/>
  <c r="AP692" i="5"/>
  <c r="AN904" i="5" l="1"/>
  <c r="AT904" i="5"/>
  <c r="AO904" i="5"/>
  <c r="AP904" i="5"/>
  <c r="AM905" i="5" l="1"/>
  <c r="AL904" i="5"/>
  <c r="AM34" i="5"/>
  <c r="AM904" i="5" s="1"/>
  <c r="AM906" i="5" l="1"/>
  <c r="AP905" i="5"/>
  <c r="AT695" i="5"/>
</calcChain>
</file>

<file path=xl/comments1.xml><?xml version="1.0" encoding="utf-8"?>
<comments xmlns="http://schemas.openxmlformats.org/spreadsheetml/2006/main">
  <authors>
    <author>Author</author>
  </authors>
  <commentList>
    <comment ref="AK3" authorId="0" shapeId="0">
      <text>
        <r>
          <rPr>
            <sz val="9"/>
            <color indexed="81"/>
            <rFont val="Tahoma"/>
            <family val="2"/>
          </rPr>
          <t xml:space="preserve">In this column include other potential costs for implementation of the actions, which are not calculated in the other sections of the table e.g study tours. 
Also, in this column is advised to include the amount of the 'reserved fund' that is calculated as an amount of 10-20% of the activity, always depending from its nature. </t>
        </r>
      </text>
    </comment>
    <comment ref="D4" authorId="0" shapeId="0">
      <text>
        <r>
          <rPr>
            <sz val="9"/>
            <color indexed="81"/>
            <rFont val="Tahoma"/>
            <family val="2"/>
          </rPr>
          <t>-  If there are activities that will be implemented with available human resources of the unit, then in this column put the note ''</t>
        </r>
        <r>
          <rPr>
            <b/>
            <sz val="9"/>
            <color indexed="81"/>
            <rFont val="Tahoma"/>
            <family val="2"/>
          </rPr>
          <t xml:space="preserve"> no additional cost needed'' 
-</t>
        </r>
        <r>
          <rPr>
            <sz val="9"/>
            <color indexed="81"/>
            <rFont val="Tahoma"/>
            <family val="2"/>
          </rPr>
          <t xml:space="preserve"> If a specific activity could not start if a previous one is not completed than include the note </t>
        </r>
        <r>
          <rPr>
            <b/>
            <sz val="9"/>
            <color indexed="81"/>
            <rFont val="Tahoma"/>
            <family val="2"/>
          </rPr>
          <t xml:space="preserve">'' cost could not be calculated at this stage, but after the activity x.x.x (include the number of the activity) is completed. 
E.g. If there are two activities foreseen: 
1. Development of the new remuneration system, based on performance system - 2015; 
2. Implementation of a new remuneration system in central administration - 2016 
</t>
        </r>
        <r>
          <rPr>
            <sz val="9"/>
            <color indexed="81"/>
            <rFont val="Tahoma"/>
            <family val="2"/>
          </rPr>
          <t xml:space="preserve">Then, at this stage you can calculate the cost for development of the new remuneration system (which could be simply Technical assistance cost. While the cost of the second action can be calculated only when the first action is completed and the new remuneration scheme is approved by the Government, </t>
        </r>
      </text>
    </comment>
    <comment ref="I6" authorId="0" shapeId="0">
      <text>
        <r>
          <rPr>
            <sz val="9"/>
            <color indexed="81"/>
            <rFont val="Tahoma"/>
            <family val="2"/>
          </rPr>
          <t xml:space="preserve">When you calculate the cost of the new staff, keep in mind the timing when the new staff could start working, so the salaries are added to the wage bill. This time for a 2 years programme might not necessary be 24 months. Make a roughly calculation on when you except that all preliminary procedures are completed (including establishment of the office, recruitment process etc. This will help on defining an accurate and realistic cost. 
</t>
        </r>
        <r>
          <rPr>
            <b/>
            <sz val="9"/>
            <color indexed="81"/>
            <rFont val="Tahoma"/>
            <family val="2"/>
          </rPr>
          <t>Example</t>
        </r>
        <r>
          <rPr>
            <sz val="9"/>
            <color indexed="81"/>
            <rFont val="Tahoma"/>
            <family val="2"/>
          </rPr>
          <t xml:space="preserve"> If a new office will be established, there will be some time spent on approving the decision for its establishment. If the activity for establishment (i.e. approving the decree) is foreseen to be implemented in the first 5 months of the Action - Plan, than you need to start the recruitment process in May 2015. The recruitment process takes 3 other additional months. So in total the staff could potentially start on September, 2015. Therefore their salaries must be calculated for a period 4 months (2015) + 12 months (2016). In total you need to plan for a cost of 16 months salaries for the staff , instead of 24 months. </t>
        </r>
      </text>
    </comment>
    <comment ref="K6" authorId="0" shapeId="0">
      <text>
        <r>
          <rPr>
            <sz val="9"/>
            <color indexed="81"/>
            <rFont val="Tahoma"/>
            <family val="2"/>
          </rPr>
          <t xml:space="preserve">When calculating the training activities, consider also the number of persons to be trained in one group. If for the same topics you need to train a large number of staff than programme the training activities considering that each training group will have no more than 20-25 staff to be trained. Having training activities organised with a large number of people make the training not too efficient. If you have more than 20 people to train, please divide them evenly by groups with no more than 20 people in each group. 
This rule does not apply in case of the workshops or conferences. </t>
        </r>
      </text>
    </comment>
    <comment ref="L6" authorId="0" shapeId="0">
      <text>
        <r>
          <rPr>
            <sz val="9"/>
            <color indexed="81"/>
            <rFont val="Tahoma"/>
            <family val="2"/>
          </rPr>
          <t xml:space="preserve">The total number of training days for one group. Please consider that some trainings might need only 1 day event and others multiple days.
</t>
        </r>
      </text>
    </comment>
    <comment ref="M6" authorId="0" shapeId="0">
      <text>
        <r>
          <rPr>
            <sz val="9"/>
            <color indexed="81"/>
            <rFont val="Tahoma"/>
            <family val="2"/>
          </rPr>
          <t xml:space="preserve">Please keep in mind that in order to have an effective training session the number of people attending the traning should not be more than 20-25 people. 
If you have more than this number than devide the total number of potential attendies, by 20 or 25, to calculate how many trainings you need to organise. 
Eg. The total number of staff to be traindes is 47. Than you need to plan for 2 training activities. </t>
        </r>
      </text>
    </comment>
    <comment ref="N6" authorId="0" shapeId="0">
      <text>
        <r>
          <rPr>
            <sz val="9"/>
            <color indexed="81"/>
            <rFont val="Tahoma"/>
            <family val="2"/>
          </rPr>
          <t xml:space="preserve">The cost per person inlcude the cost of matrials produced for the traning/workshop/conferences and the cost of lunch &amp; coffe breakes
</t>
        </r>
      </text>
    </comment>
    <comment ref="O6" authorId="0" shapeId="0">
      <text>
        <r>
          <rPr>
            <sz val="9"/>
            <color indexed="81"/>
            <rFont val="Tahoma"/>
            <family val="2"/>
          </rPr>
          <t xml:space="preserve">Please, indicate the total cost of accomodation needed to accommodate the right number of participants (who come from different cities and require accomodation, some may not need it) for right number of nights (they might need to stay only for 1 night in case of two days training or for 2 nights, for your consideration).
</t>
        </r>
      </text>
    </comment>
  </commentList>
</comments>
</file>

<file path=xl/sharedStrings.xml><?xml version="1.0" encoding="utf-8"?>
<sst xmlns="http://schemas.openxmlformats.org/spreadsheetml/2006/main" count="3317" uniqueCount="2014">
  <si>
    <t>საქართველოს საგარეო საქმეთა სამინისტრო</t>
  </si>
  <si>
    <t>საქართველოს მთავარი პროკურატურა</t>
  </si>
  <si>
    <t>x</t>
  </si>
  <si>
    <t>,,ექსტრადიციის შესახებ” ევროპული კონვენციის მეოთხე დამატებითი ოქმი  რატიფიცირებულია</t>
  </si>
  <si>
    <t xml:space="preserve">,,ექსტრადიციის შესახებ” ევროპული კონვენციის მეოთხე დამატებითი ოქმი  ხელმოწერილია </t>
  </si>
  <si>
    <t>,,ექსტრადიციის შესახებ” ევროპული კონვენციის  მესამე დამატებითი ოქმი  რატიფიცირებულია</t>
  </si>
  <si>
    <t>საქართველოს პარლამენტი</t>
  </si>
  <si>
    <t>საქართველოს იუსტიციის სამინისტრო; საქართველოს მთავარი პროკურატურა</t>
  </si>
  <si>
    <t>სისხლის სამართლის კოდექსის კერძო ნაწილის საქართველოს პარლამენტში წარდგენა</t>
  </si>
  <si>
    <t>სისხლის სამართლის კოდექსის კერძო ნაწილის გადასინჯვის პროცესში იურიდიულ პირთა პასუხისმგებლობის გათვალისწინება სისხლის სამართლის კოდექსის 182-ე მუხლში და პროექტში ასახვა</t>
  </si>
  <si>
    <t>სისხლის სამართლის კოდექსის კერძო ნაწილის გადასინჯვის პროცესში ქრთამის აღებისთვის სასჯელის გადახედვა და პროექტში ასახვა</t>
  </si>
  <si>
    <t>სისხლის სამართლის კოდექსის 332-ე და 333-ე მუხლებთან მიმართებით სისხლისსამართლებრივი დევნის დეტალური ინსტრუქციები შემუშავებულია</t>
  </si>
  <si>
    <t xml:space="preserve">x </t>
  </si>
  <si>
    <t>საქართველოს სახელმწიფო უსაფრთხოების სამსახური</t>
  </si>
  <si>
    <t xml:space="preserve"> აუდიო მასალის დაშიფრული სახით გადაცემის ფუნქცია დამატებულია - დეკემბერი</t>
  </si>
  <si>
    <t>სხვა ქვეყნების გამოცდილების გაზიარების მიზნით, ანტიკორუფციული სააგენტოს მინიმუმ 3-მა თანამშრომელმა მონაწილეობა მიიღო სხვადასხვა ღონისძიებაში (კონფერენცია, სამუშაო შეხვედრა, სასწავლო ვიზიტი და სხვა) - ივნისი</t>
  </si>
  <si>
    <t>ანტიკორუფციული სააგენტოს მინიმუმ 5-მა თანამშრომელმა მონაწილეობა მიიღო კვალიფიკაციის ასამაღლებელ სხვადასხვა ღონისძიებაში (კურსები, ტრენინგები) - დეკემბერი</t>
  </si>
  <si>
    <t>ანტიკორუფციული სააგენტოს მინიმუმ 5-მა თანამშრომელმა მონაწილეობა მიიღო კვალიფიკაციის ასამაღლებელ სხვადასხვა ღონისძიებაში (კურსები, ტრენინგები) - ივნისი</t>
  </si>
  <si>
    <t>დისკრეციული უფლებამოსილების გამოყენებისას გასათვალისწინებელი გარემოებების შესახებ რეკომენდაცია მომზადებულია</t>
  </si>
  <si>
    <t>აღკვეთის ღონისძიების და საპროცესო შეთანხმების გაფორმების ერთგვაროვანი პოლიტიკის დანერგვის მიზნით რეკომენდაციები მომზადებულია</t>
  </si>
  <si>
    <t>აღკვეთის ღონისძიების და საპროცესო შეთანხმების გაფორმების ერთგვაროვანი პოლიტიკის დანერგვის მიზნით რეკომენდაციების შემუშავება დაწყებულია</t>
  </si>
  <si>
    <t>არასამთავრო ორგანიზაციებთან გამართულია ერთი სამუშაო შეხვედრა</t>
  </si>
  <si>
    <t>ასარამთავრო ორგანიზაციებთან გამართულია ერთი სამუშაო შეხვედრა</t>
  </si>
  <si>
    <t>საქართველოს მთავარი პროკურატურა, საქართველოს შინაგან საქმეთა სამინისტრო, სახელმწიფო უსაფრთხოების სამსახური, ფინანსთა სამინისტროს საგამოძიებო სამსახური</t>
  </si>
  <si>
    <t>კორუფციის წინააღმდეგ ბრძოლის გეგმის შესრულებასთან დაკავშირებით სამუშაო ჯგუფის შეხვედრა გამართულია</t>
  </si>
  <si>
    <t>სამუშაო ჯგუფის მიერ კორუფციის წინააღმდეგ ბრძოლის გეგმა შემუშავებულია</t>
  </si>
  <si>
    <t>გავრცელებული კორუფციული დანაშაულების თაობაზე სამუშაო ჯგუფის შეხვედრა გამართულია და ინფორმაცია გაანალიზებულია ჯგუფის წევრების მიერ</t>
  </si>
  <si>
    <t>საქართველოს პროკურატურის, საქართველოს შინაგან საქმეთა სამინისტროს, სახელმწიფო უსაფრთხოების სამსახურის და საქართველოს ფინანსთა სამინისტროს საგამოძიებო სამსახურების მონაწილეობით სამუშაო ჯგუფი შექმნილია</t>
  </si>
  <si>
    <t>იურიდიულ პირთა მიმართ სისხლისსამართლებრივი დევნის მექანიზმების გაუმჯობესების მიზნით გადამზადებულია აღნიშნულ სფეროში მომუშავე პროფესიონალები</t>
  </si>
  <si>
    <t>იურიდიულ პირთა მიმართ სისხლისსამართლებრივი დევნის მექანიზმებთან დაკავშირებით სხვა ქვეყნების პრაქტიკის გაცნობა უზრუნველყოფილია</t>
  </si>
  <si>
    <t>კორუფციული დანაშაულების გამოძიების მეთოდიკაში გადამზადებულია 50 პროკურორი</t>
  </si>
  <si>
    <t>II. კორუფციის კრიმინალიზაცია, კორუფციული დანაშაულების ეფექტიანი გამოვლენა და სისხლისსამართლებრივი დევნა</t>
  </si>
  <si>
    <t>საქართველოს მთავრობა</t>
  </si>
  <si>
    <t>საქართველოს სპორტის და ახალგაზრდობის საქმეთა სამინისტრო</t>
  </si>
  <si>
    <t>საქართველოს სპორტისა და ახალგაზრდობის საქმეთა სამინისტრო</t>
  </si>
  <si>
    <t>სპორტული ორგანიზაციები</t>
  </si>
  <si>
    <t>მანიპულაციებთან დაკვაშირებული ინფორმაციის სისტემატიზაციის მიზნით ონლაინ საინფორმაციო ცენტრის შექმნა დაწყებულია-ივნისი</t>
  </si>
  <si>
    <t>ენერგოომბუდსმენი</t>
  </si>
  <si>
    <t>მნიშვნელოვანი საკითხები ფართოდაა გაშუქებული,  სოციალურ ქსელებსა და  ვებ-გვერდზე  გამოქვეყნებულია;  მჭიდრო თანამშრომლობა მედიასთან უზრუნველყოფილია</t>
  </si>
  <si>
    <t>საჯარო ლექციები და შეხვედრები მომხმარებელთა ცნობიერების ასამაღლებლად გამართულია</t>
  </si>
  <si>
    <t>კომუნიკაციების ომბუდსმენი</t>
  </si>
  <si>
    <t xml:space="preserve"> საქართველოს ენერგეტიკისა და წყალმომარაგების მარეგულირებელი
ეროვნული კომისია</t>
  </si>
  <si>
    <t>კომისიის პრაქტიკა განზოგადებულია და მომზადებული ინფორმაციის ხელმისაწვდომობა უზრუნველყოფილია</t>
  </si>
  <si>
    <t xml:space="preserve"> საჯარო ინფორმაციის, მათ შორის პროაქტიულად გამოსაქვეყნებელი საჯარო ინფორმაციის ხელმისაწვდომობა უზრუნველყოფილია</t>
  </si>
  <si>
    <t xml:space="preserve"> ადმინისტრაციული წარმოების დებულება დახვეწილია</t>
  </si>
  <si>
    <t>კომუნიკაციების ეროვნული კომისია</t>
  </si>
  <si>
    <t>კომისიის სხდომების გაშუქება ლაივ-სტრიმით უზრუნველყოფილია</t>
  </si>
  <si>
    <t>სსიპ საქართველოს საჯარო სამსახურის ბიურო </t>
  </si>
  <si>
    <t xml:space="preserve"> ბეჭდური მასალის მომზადება და გავრცელება როგორც შიდა, ასევე გარე აუდიტორიისათვის</t>
  </si>
  <si>
    <t xml:space="preserve"> ბეჭდური მასალის მომზადება და გავრცელება როგორც შიდა, ასევე გარე აუდიტორიისათვის </t>
  </si>
  <si>
    <t>საჯარო ინფორმაციის გაცემის შესახებ საქართველოს თავდაცვის მინისტრის ბრძანებები განახლებულია/გამოცემულია</t>
  </si>
  <si>
    <t>საჯარო ინფორმაციის პროაქტიულად გამოქვეყნების ერთიანი სისტემა შექმნილია</t>
  </si>
  <si>
    <t>საჯარო ინფორმაციის ელექტრონულად ხელმისაწვდომობა უზრუნველყოფილია</t>
  </si>
  <si>
    <t>საქართველოს თავდაცვის სამინისტრო</t>
  </si>
  <si>
    <t>საჯარო ინფორმაციის გაცემის ერთიანი სტანდარტის დამკვიდრება</t>
  </si>
  <si>
    <t>პერსონალური ინფორმაციის დაცვის სტანდარტი გაუმჯობესებულია და შესაბამისი ინსტრუქციები და რეკომენდაციები შემუშავებულია</t>
  </si>
  <si>
    <t>საჯარო ინფორმაციის გავრცელების გაუმჯობესების მიზნით სამინისტროს ადმინისტრაციაში ახალი სტრუქტურული ერთეული ჩამოყალიბებულია</t>
  </si>
  <si>
    <t xml:space="preserve">საქართველოს თავდაცვისა და უსაფრთხოების კონფერენცია ორგანიზებულია და ჩატარებულია </t>
  </si>
  <si>
    <t xml:space="preserve"> შესაბამისი სტრუქტურული ერთეულებისთვის სტრატეგიული კომუნიკაციების მიმართულებით ტრენინგები ჩატარებულია</t>
  </si>
  <si>
    <t>თავდაცვის სამინისტროს/გენერალური შტაბის წარმომადგენლების ინიციატივით გამართულია საინფორმაციო ხასიათის პერიოდული შეხვედრები არასამთავრობო სექტორის წარმომადგენლებთან</t>
  </si>
  <si>
    <t xml:space="preserve"> გადასროლის წინა ანტიკორუფციული სწავლება ჩატარებულია</t>
  </si>
  <si>
    <t>თავდაცვის ინსტიტუციური აღმშენებლობის სკოლა, ნატოს პროფესიული განვითარების პროგრამა, საერთაშორისო გამჭვირვალობის დიდი ბრიტანეთის ოფისი</t>
  </si>
  <si>
    <t xml:space="preserve">„კეთილსინდისიერების ამაღლებისა და კორუფციული რისკების შემცირების კურსი“ ჩატარებულია </t>
  </si>
  <si>
    <t xml:space="preserve">თავდაცვის სამინისტროს ერთიანი ელექტრონული სისტემის შექმნის მიზნით პროგრამული უზრუნველყოფა შექმნილია შესყიდვების პროცესების ავტომატიზაციის და საწყობების ელექტრონულად  მართვის მოდულის გათვალისწინებით </t>
  </si>
  <si>
    <t>თავდაცვის სამინისტროს ერთიანი ელექტრონული სისტემის შექმნის მიზნით პროგრამული უზრუნველყოფა შექმნილია ლოჯისტიკის მართვის საპილოტე მოდულის გათვალისწინებით (საპილოტე რეჟიმში)</t>
  </si>
  <si>
    <t>თავდაცვის სამინისტროს ერთიანი ელექტრონული სისტემის შექმნის მიზნით პროგრამული უზრუნველყოფა შექმნილია ფინანსური მართვის მოდულის გათვალისწინებით (საპილოტე რეჟიმში)</t>
  </si>
  <si>
    <t xml:space="preserve">თავდაცვის სამინისტროს ერთიანი ელექტრონული სისტემის შექმნის მიზნით პროგრამული უზრუნველყოფა შექმნილია ადამიანური რესურსების მოდულის გათვალისწინებით </t>
  </si>
  <si>
    <t>ნატოს მხარდაჭერისა და შესყიდვების სააგენტოსთან (NSPA) თანამშრომლობა</t>
  </si>
  <si>
    <t>ნატოს მხარდაჭერისა და შესყიდვების სააგენტოსთან (NSPA) ორმხრივი თანამშრომლობა დამყარებულია</t>
  </si>
  <si>
    <t xml:space="preserve">სახელმწიფო საიდუმლოებისათვის მიკუთვნებული ინფორმაციების ნუსხის განსაზღვრის შესახებ მთავრობის დადგენილებაში ცვლილების შესატანად რეკომენდაციები მომზადებულია და წარდგენილია მთავრობისთვის </t>
  </si>
  <si>
    <t>სახელმწიფო საიდუმლოებისათვის მიკუთვნებული ინფორმაციების ნუსხის განსაზღვრის შესახებ მთავრობის დადგენილებაში ცვლილების შესატანად რეკომენდაციები მომზადებულია, ნატოს წევრი ქვეყნების გამოცდილების გათვალისწინებით</t>
  </si>
  <si>
    <t>სახელმწიფო საიდუმლოებისათვის მიკუთვნებული ინფორმაციების ნუსხის განსაზღვრის შესახებ მთავრობის დადგენილებაში ცვლილების შესატანად წინადადებები შემუშავებულია, ნატოს წევრი ქვეყნების გამოცდილების გათვალისწინებით</t>
  </si>
  <si>
    <t>სახელმწიფო საიდუმლოებისათვის მიკუთვნებული ინფორმაციების ნუსხის განსაზღვრის შესახებ მთავრობის დადგენილებაში ცვლილების შემუშავებისთვის სამუშაო ჯგუფი შექმნილია</t>
  </si>
  <si>
    <t>თავდაცვის სამინიტროს სტანდარტიზაციისა და კოდიფიკაციის სისტემის დანერგვის მიზნით ღონისძიებების განხორციელება</t>
  </si>
  <si>
    <t>თავდაცვის სამინიტროს სტანდარტიზაციისა და კოდიფიკაციის სისტემის დანერგვის საჭიროებისა და ეფექტიანობის განსაზღვრის მიზნით შიდაუწყებრივი სამუშაო ჯგუფის შექმნა</t>
  </si>
  <si>
    <t>სამხედრო პოლიციის სტრუქტურა, ფუნქცია და ამოცანები გაწერილია</t>
  </si>
  <si>
    <t>სამხედრო პოლიციის რეფორმის განხორციელების პროცესი დაწყებულია</t>
  </si>
  <si>
    <t xml:space="preserve">სამინისტროს სტრუქტურული ერთეულებისგან ინფორმაცია გამოთხოვილია, დამუშავებულია და წარდგენილია პარლამენტში </t>
  </si>
  <si>
    <t>სამინისტროს სტრუქტურული ერთეულებისგან ინფორმაცია გამოთხოვილია, დამუშავებულია და წარდგენილია პარლამენტში</t>
  </si>
  <si>
    <t xml:space="preserve">თავდაცვის სამინისტროში აღრიცხვიანობის მოწესრიგების ღონისძიებები ეტაპობრივად  გატარებულია </t>
  </si>
  <si>
    <t>თავდაცვის სამინისტროში აღრიცხვიანობის მოწესრიგების ღონისძიებების გატარების საწყისი სამუშაოები ჩატარებულია</t>
  </si>
  <si>
    <t>საფინანსო-სააღრიცხვო პოლიტიკის შემუშავების მიზნით ღონისძიებები ეტაპობრივად განხორციელებულია</t>
  </si>
  <si>
    <t>საფინანსო-სააღრიცხვო პოლიტიკის შემუშავების მიზნით საწყისი სამუშაოები განხორციელებულია</t>
  </si>
  <si>
    <t>საქართველოს ფინანსთა სამინისტრო, ამერიკის მრჩეველთა ჯგუფი (CUBIC)</t>
  </si>
  <si>
    <t>საქართველოს ფინანსთა სამინისტროსთან კოორდინაციით ფინანსური მართვისა და კონტროლის სისტემის საპილოტე პროგრამის მე-3 ეტაპი განხორციელებულია</t>
  </si>
  <si>
    <t>საქართველოს ფინანსთა სამინისტროსთან კოორდინაციით ფინანსური მართვისა და კონტროლის სისტემის საპილოტე პროგრამის მე-2 ეტაპი განხორციელებულია</t>
  </si>
  <si>
    <t>ამერიკის მრჩეველთა ჯგუფი (CUBIC)</t>
  </si>
  <si>
    <t>თავდაცვის პროგრამული ბიუჯეტი შემუშავებულია</t>
  </si>
  <si>
    <t>თავდაცვის პროგრამების სახელმძღვანელო შემუშავებულია</t>
  </si>
  <si>
    <t>სამოქმედო გეგმის იმპლემენტაცია</t>
  </si>
  <si>
    <t xml:space="preserve">თავდაცვის ტრანსფორმაციის ინტეგრირებული სამოქმედო გეგმა 2017-2020 შემუშავებულია </t>
  </si>
  <si>
    <t xml:space="preserve">თავდაცვის სტატეგიული მიმოხილვის დოკუმენტი განახლებულია და გაგზავნილია დასამტკიცებლად </t>
  </si>
  <si>
    <t>პრიორიტეტი XII. კორუფციის პრევენცია თავდაცვის სექტორში</t>
  </si>
  <si>
    <t>საქართველოს სახელმწიფო აუდიტის სამსახური</t>
  </si>
  <si>
    <t>გენერალური აუდიტორის ბრძანება დამტკიცებულია</t>
  </si>
  <si>
    <t>გენერალური აუდიტორის ბრძანების პროექტი შემუშავებულია</t>
  </si>
  <si>
    <t>სსიპ - საარჩევნო სისტემების განვითარების, რეფორმებისა და სწავლების ცენტრი</t>
  </si>
  <si>
    <t>საკანონმდებლო ცვლილებები წარდგენილია პარლამენტში</t>
  </si>
  <si>
    <t>საკანონმდებლო ცვლილებები მომზადებულია</t>
  </si>
  <si>
    <t xml:space="preserve"> საკანონმდებლო ცვლილებები წარდგენილია პარლამენტში</t>
  </si>
  <si>
    <t xml:space="preserve"> საკანონმდებლო ცვლილებები მომზადებულია</t>
  </si>
  <si>
    <t>საქართველოს საარჩევნო კოდექსისა და მოქალაქეთა პოლიტიკური გაერთიანებების შესახებ ორგანული კანონის ჰარმონიზაციის მიზნით საკანონმდებლო ცვლილებები წარდგენილია პარლამენტში</t>
  </si>
  <si>
    <t>საქართველოს საარჩევნო კოდექსისა და მოქალაქეთა პოლიტიკური გაერთიანებების შესახებ ორგანული კანონის ჰარმონიზაციის მიზნით საკანონმდებლო ცვლილებები მომზადებულია</t>
  </si>
  <si>
    <t>პრიორიტეტი XI. პოლიტიკური კორუფციის პრევენცია</t>
  </si>
  <si>
    <t>არასამთავრობო ორგანიზაციები, დარგის ექსპერტები</t>
  </si>
  <si>
    <t>საქართველოს შრომის, ჯანმრთელობისა და სოციალური დაცვის სამინისტრო</t>
  </si>
  <si>
    <t>X</t>
  </si>
  <si>
    <t>შეფასებულია „შრომის პირობების ინსპექტირების 2017 წლის სახელმწიფო პროგრამა“ კორუფციული რისკების თვალსაზრისით</t>
  </si>
  <si>
    <t>შექმნილია საზოგადოებრივი ზედამხედველობის საბჭო</t>
  </si>
  <si>
    <t>მინდობით აღზრდის სტანდარტი დამტკიცებულია</t>
  </si>
  <si>
    <t>მინდობით აღზრდის სტანდარტი შემუშავებულია</t>
  </si>
  <si>
    <t>USAID, WHO, World Bank, UNICEF, UNFPA, არასამთავრობო ორგანიზაციები, დარგის ექსპერტები</t>
  </si>
  <si>
    <t>საქართველოს შრომის, ჯანმრთელობისა და სოციალური დაცვის სამინისტრო; სსიპ საქართველოს სოციალური მომსახურების სააგენტო</t>
  </si>
  <si>
    <t>საყოველთაო ჯანდაცვის სახელმწიფო პროგრამის ფარგლებში სელექტიური კონტრაქტირების მექანიზმები სრულად დანერგილია</t>
  </si>
  <si>
    <t>საყოველთაო ჯანდაცვის სახელმწიფო პროგრამის ფარგლებში დაიწყო სელექტიური კონტრაქტირების მექანიზმების დანერგვის პილოტირება (კომპონენტი: მშობიარობა და საკეისრო კვეთა; გადაუდებელი ამბულატორია; გადაუდებელი სტაციონარული მომსახურება) - დეკემბერი</t>
  </si>
  <si>
    <t>სელექტიური კონტრაქტირების მექანიზმები შემუშავებულია - ივნისი</t>
  </si>
  <si>
    <t>Global Fund, WHO, World Bank</t>
  </si>
  <si>
    <t>2019 წლის სახელმწიფო პროგრამების შემუშავებისას კვლევის შედეგები გათვალისწინებულია - ივნისი</t>
  </si>
  <si>
    <t>კვლევის შედეგების ანგარიში მომზადებულია - დეკემბერი</t>
  </si>
  <si>
    <t>ჯანდაცვის უტილიზაციისა და დანახარჯების კვლევა ჩატარებულია</t>
  </si>
  <si>
    <t>პრიორიტეტი X. კორუფციის პრევენცია ჯანდაცვისა და სოციალურ სექტორში</t>
  </si>
  <si>
    <t>სსიპ-ტექნიკური და სამშენებლო ზედამხედველობის სააგენტო</t>
  </si>
  <si>
    <t>სახელმწიფო ქონების ეროვნული სააგენტო</t>
  </si>
  <si>
    <t>საჯარო რეესტრის ეროვნული სააგენტოს ინფორმაციული ტექნოლოგიების დეპარტამენტი</t>
  </si>
  <si>
    <t>არასამთავრობო სექტორი</t>
  </si>
  <si>
    <t>განხორციელებულია სააგენტოს მიერ გაცემული რეკომენდაციების მონიტორინგი</t>
  </si>
  <si>
    <t>სსიპ საქართველოს კონკურენციის სააგენტო</t>
  </si>
  <si>
    <t>დონორი ორგანიზაციები</t>
  </si>
  <si>
    <t>მომზადებული და გამოცემულია "გაიდლაინი" კონკურენციის კანონმდებლობის აღსრულების პრობლემატურ საკითხებზე</t>
  </si>
  <si>
    <t xml:space="preserve">სულ მცირე სამი ტრენინგი ჩატარებულია სააგენტოს თანამშრომლებისათვის. დატრენინგებულია 15 თანამშრომელი  </t>
  </si>
  <si>
    <t>პრიორიტეტი IX. კორუფციის პრევენცია კერძო სექტორთან მიმართებით</t>
  </si>
  <si>
    <t>შემოსავლების სამსახური</t>
  </si>
  <si>
    <t xml:space="preserve">მიმდინარეობს ახალი თანამშრომლების/თანამშრომლების გადამზადება ანტიკორუფციულ საკითხებში </t>
  </si>
  <si>
    <t>ეთიკისა და ქცევის ზოგად წესებთან დაკავშირებით თანამშრომლები გადამზადებულია</t>
  </si>
  <si>
    <t>ეთიკისა და ქცევის ზოგად წესებთან დაკავშირებით სასაწავლო პროგრამები შემუშავებული და თანამშრომელთა სწავლების პროცესი დაწყებულია</t>
  </si>
  <si>
    <t xml:space="preserve">შემოსავლების სამსახურის თანამშრომელთა ეთიკისა და ქცევის ზოგადი წესები დამტკიცებულია </t>
  </si>
  <si>
    <t>შესაბამისი ბრძანების პროექტები შემუშავებული და დამტკიცებულია - ივნისი</t>
  </si>
  <si>
    <t>არსებული რეგულაციების ანალიზი განხორციელებულია, ნაკლოვანებები გამოვლენილია  და ახალი რეგულაციების დამტკიცების საჭიროებები განსაზღვრულია - დეკემბერი</t>
  </si>
  <si>
    <t>საგანმანათლებლო/ საინფორმაციო ბროშურები მომზადებულია/განახლებულია. საბაჟო გამშვებ პუნქტებში, გაფორმების ეკონომიკურ ზონებსა და მომსახურების დეპარტამენტის სერვის-ცენტრებში (საჭიროებიდან გამომდინარე) საინფორმაციო ხასიათის ვიდეო-რგოლები გაშვებულია</t>
  </si>
  <si>
    <t xml:space="preserve">x                                                                                                                                                                                                              </t>
  </si>
  <si>
    <t xml:space="preserve">უზრუნველყოფილია გადამხდელებთან სოციალურ ქსელში კითხვა-პასუხის რეჟიმი; მოწყობილია „ღია კარის დღეები“ 6 თვეში ერთხელ; სახელმწიფოსა და ბიზნესს შორის გამჭვირვალობისა და ურთიერთსასარგებლო თანამშრომლობის მიზნით შეხვედრები ორგანიზებულია </t>
  </si>
  <si>
    <t>საქართველოს იუსტიციის უმაღლესი საბჭო</t>
  </si>
  <si>
    <t>ელექტრონული საქმისწარმოების სისტემის ინსტალაცია განხორციელებულია - დეკემბერი</t>
  </si>
  <si>
    <t>ელექტრონული საქმისწარმოების სისტემა სატესტო რეჟიმშია - დეკემბერი</t>
  </si>
  <si>
    <t>თანამშრომელთა შეფასება განხორციელებულია - დეკემბერი</t>
  </si>
  <si>
    <t>1. თანამშრომელთა კმაყოფილების კვლევა ჩატარებულია;                                             2. თანამშრომელთა  საპილოტე შეფასება განხორციელებულია რამდენიმე დეპარტამენტში  - ივნისი</t>
  </si>
  <si>
    <t>1. შეფასების კრიტერიუმები განსაზღვრულია; 2. არამატერიალური წახალისების სისტემა შემუშავებულია - დეკემბერი</t>
  </si>
  <si>
    <t>მუდმივად მიმდინარეობს საბაჟოს/საგადასახადოს თანამშრომლების ჩანაცვლება და გადაადგილება გამოცდილების გაზიარების და  კორუფციის თავიდან არიდების მიზნით. საგადასახადო კონტროლის განმახორციელებელ თანამშრომელთა პერიოდული განახლება ოთხი თვალის მეთოდით და ურთიერთშენაცვლება კონტროლის ხარისხის გაზრდის მიზნით - მუდმივი პროცესია</t>
  </si>
  <si>
    <t xml:space="preserve">თანამშრომელთა ვიდეო კამერებით აღჭურვის მიზნით სატენდერო პირობები განსაზღვრულია - მარტი </t>
  </si>
  <si>
    <t>ვიდეო კამერებით აღჭურვილი სერვის ცენტრებისა და საბაჟო კონტროლის ზონების  რაოდენობა გაზრდილია წინა წელთან შედარებით  - მარტი</t>
  </si>
  <si>
    <t xml:space="preserve">უზრუნველყოფილია სხვადასხვა პროგრამული მოდულების სრულყოფა - ივნისი </t>
  </si>
  <si>
    <t xml:space="preserve">x   </t>
  </si>
  <si>
    <t xml:space="preserve">მუდმივი პროცესია, მუდმივად მიმდინარეობს მიმდინარე პროცედურების და თანამშრომლების კონტროლი </t>
  </si>
  <si>
    <t xml:space="preserve"> ახალი ელექტრონული სერვისების სათანადო პროგრამული უზრუნველყოფის შემუშავების მიზნით მომზადებულია წინადადებები - ივნისი</t>
  </si>
  <si>
    <t xml:space="preserve"> არსებული ელექტრონული სერვისების ანალიზი და ნაკლოვანებები გამოვლენილია - ივნისი</t>
  </si>
  <si>
    <t>სამუშაო რეჟიმში გაშვებულია შემუშავებული ელექტრონული ვერსიები - დეკემბერი</t>
  </si>
  <si>
    <t>სატესტო რეჟიმში გაშვებულია შემუშავებული ელექტრონული ვერსიები; დაგეგმილია სათანადო ტრენინგები - ივნისი</t>
  </si>
  <si>
    <t>მომზადებულია წინადადებები სათანადო პროგრამული უზრუნველყოფის შემუშავების მიზნით - დეკემბერი</t>
  </si>
  <si>
    <t>არსებული მატერიალური  ფორმის წარმოსადგენი/გასაცემი დოკუმენტების ანალიზი - ივნისი</t>
  </si>
  <si>
    <t>მსოფლიო ბანკის მიერ გამოყვანილი რეიტინგის შედეგები გაანალიზებულია, პრობლემები დაიდენტიფიცირებულია და მათ აღმოსაფხვრელად შესაბამისი ღონისძიებები განსაზღვრულია  - დეკემბერი</t>
  </si>
  <si>
    <t>მსოფლიო ბანკის მიერ გამოგზავნილი „Doing Business“-ის კითხვარი „საერთაშორისო ვაჭრობის“ და „გადასახადების გადახდის“ კომპონენტში შევსებულია - ივნისი</t>
  </si>
  <si>
    <t>მსოფლიო ბანკის მიერ გამოყვანილი რეიტინგის შედეგები გაანალიზებულია, პრობლემები დაიდენტიფიცირებულია და მათ აღმოსაფხვრელად შესაბამისი ღონისძიებები განსაზღვრულია - დეკემბერი</t>
  </si>
  <si>
    <t>მსოფლიო ბანკის მიერ გამოგზავნილი „Doing Business“-ის კითხვარი „საერთაშორისო ვაჭრობის“ და „გადასახადების გადახდის“ კომპონენტში შევსებულია  - ივნისი</t>
  </si>
  <si>
    <t>შემუშავებული კრიტერიუმების მიხედვით შეფასების პროცესის დაწყეულია - დეკემბერი</t>
  </si>
  <si>
    <t>განსაზღვრული მეთოდის მიხედვით შეფასების კრიტერიუმები შემუშავებულია - ივნისი</t>
  </si>
  <si>
    <t>ხარისხის შეფასების მეთოდი განსაზღვრულია - დეკემბერი</t>
  </si>
  <si>
    <t>დამტკიცებულია  ხუთი სიტუაციური სახელმძღვანელო - დეკემბერი</t>
  </si>
  <si>
    <t>დამტკიცებულია  ხუთი სიტუაციური სახელმძღვანელო - ივნისი</t>
  </si>
  <si>
    <t>შესაბამისი  ბაზების სრულყოფის მიზნით, მგზავრის შესახებ წინასწარი ინფორმაციასა (API)  და მგზავრის პირადი მონაცემების სისტემების (PNR)  საპილოტე  ვერსიის  ანალიზის შედეგების გათვალისწინებით, ახალი  საჭიროებები გამოვლენილია და სისტემატიური  მონიტორინგი განხორციელებულია - დეკემბერი</t>
  </si>
  <si>
    <t>მგზავრის შესახებ წინასწარი ინფორმაციასა (API)  და მგზავრის პირადი მონაცემების სისტემების (PNR) საპილოტე  ვერსია გაშვებულია  - ივნისი</t>
  </si>
  <si>
    <t>მგზავრის შესახებ წინასწარი ინფორმაციასა (API)  და მგზავრის პირადი მონაცემების სისტემების (PNR) დანერგვასთან დაკავშირებით გადამზიდავ ავია-კომპანიებთან  შეხვედრებთან და ტექნიკურ იმპლემენტაციასთან დაკავშირებული საჭიროებები დადგენილია და სამუშაოები დაწყებულია  - დეკემბერი</t>
  </si>
  <si>
    <t>შესაბამისი პროგრამული მოდულის სრულყოფის მიზნით, საპილოტე  ვერსიის  ანალიზის შედეგების გათვალისწინებით, ახალი  საჭიროებები გამოვლენილია და სისტემატიური  მონიტორინგი განხორციელებულია - დეკემბერი</t>
  </si>
  <si>
    <t>საგარეო ვაჭრობაში მონაწილე არარეზიდენტი პირებისთვის უნიკალური საიდენტიფიკაციო კოდების მინიჭება სატესტო რეჟიმში გაშვებულია - დეკემბერი</t>
  </si>
  <si>
    <t>საგარეო ვაჭრობაში მონაწილე არარეზიდენტი პირებისთვის უნიკალური საიდენტიფიკაციო კოდების მინიჭების უზრუნველსაყოფად სამუშაოები დასრულებულია - ივნისი</t>
  </si>
  <si>
    <t>ავტომატიზირებული რისკის კრიტერიუმების საფუძველზე ჩატარებულია სასაქონლო-მატერიალურ ფასეულობათა ინვენტარიზაციები  - დეკემბერი</t>
  </si>
  <si>
    <t>ავტომატიზირებული რისკის კრიტერიუმების საფუძველზე ჩატარებულია სასაქონლო-მატერიალურ ფასეულობათა ინვენტარიზაციები - ივნისი</t>
  </si>
  <si>
    <t>დამტკიცებულია 2017 წლის 3 და 4 კვარტლის გეგმა  - დეკემბერი</t>
  </si>
  <si>
    <t>დამტკიცებულია 2018 წლის 1 და 2 კვარტლის გეგმა - ივნისი</t>
  </si>
  <si>
    <t>დამტკიცებულია 2017 წლის 1 და 2 კვარტლის გეგმა - ივნისი</t>
  </si>
  <si>
    <t>არსებული კრიტერიუმები საბოლოო სახით ჩამოყალიბებულია; განხორციელებულია შესაბამისი საინფორმაციო ბაზების სრულყოფა და მათი სისტემატური  მონიტორინგი - დეკემბერი</t>
  </si>
  <si>
    <t xml:space="preserve"> ანალიზის შედეგების გათვალისწინებით, დამატებით ახალი კრიტერიუმების საჭიროება გამოვლენილია,  შემუშავებულია; ხორციელდება არსებული შეფასების კრიტერიუმების მონიტორინგი - ივნისი</t>
  </si>
  <si>
    <t>საგადასახადო შემოწმებების ხარისხის კონტროლის შემუშავებული კრიტერიუმები  საცდელ რეჟიმში დანერგილია და არსებულ კრიტერიუმებთან შესაბამისობაში მოყვანის მიზნით - საინფორმაციო ბაზები გაუმჯობესებული და სისტემატიზირებულია  - დეკემბერი</t>
  </si>
  <si>
    <t xml:space="preserve"> საგადასახადო შემოწმებების ხარისხის კონტროლის შემუშავებული კრიტერიუმები დახვეწილია და არსებულ კრიტერიუმებთან შესაბამისობაში მოყვანის მიზნით - საინფორმაციო ბაზები გაუმჯობესებული და სისტემატიზირებულია - ივნისი</t>
  </si>
  <si>
    <t>პრიორიტეტი VIII. კორუფციის პრევენცია საბაჟო და საგადასახადო სისტემაში</t>
  </si>
  <si>
    <t>სსიპ - საქართველოს ფინანსთა სამინისტროს აკადემია;
თვითმმართველი ერთეულები</t>
  </si>
  <si>
    <t>საქართველოს ფინანსთა სამინისტროს სახაზინო სამსახური</t>
  </si>
  <si>
    <t>საპილოტე მუნიციპალიტეტებში დანერგილია სტრატეგიით განსაზღვრული IPSAS სტანდარტები</t>
  </si>
  <si>
    <t>დატრენინგებულია საპილოტე მუნიციპალიტეტების  ბუღალტრები  IPSAS სტანდარტებში</t>
  </si>
  <si>
    <t>სსიპ - საქართველოს ფინანსთა სამინისტროს აკადემია;
სახელმწიფო ბიუჯეტის დაფინანსებაზე მყოფი ორგანიზაციები</t>
  </si>
  <si>
    <t xml:space="preserve">საქართველოს ფინანსთა სამინისტროს სსიპ -  საფინანსო-ანალიტიკური სამსახური </t>
  </si>
  <si>
    <t>სახელმწიფო ფინანსური მართვის ინტეგრირებული საინფორმაციო სისტემა უზრუნველყოფს ყველა დონის ბიუჯეტების, სსიპ-ების და ა(ა)იპ-ების ფინანსური ოპერაციების განხორციელებას, დროის რეალურ რეჟიმში ანგარიშგებას და გამჭვირვალობას</t>
  </si>
  <si>
    <t>სახელმწიფო ფინანსური მართვის ინტეგრირებული საინფორმაციო სისტემა უზრუნველყოფს ყველა დონის ბიუჯეტების, სსიპ-ების და ა(ა)იპ-ების ფინანსური ოპერაციების განხორციელებას, დროის რეალურ რეჟიმში ანგარიშგებას  და გამჭვირვალობას</t>
  </si>
  <si>
    <t>სახელმწიფო ფინანსური მართვის ინტეგრირებული საინფორმაციო სისტემა უზრუნველყოფს ყველა დონის ბიუჯეტების, სსიპ-ების და ა(ა)იპ-ების (გარდა საჯარო სკოლებისა და საბავშვო ბაღებისა) ფინანსური ოპერაციების განხორციელებას, დროის რეალურ რეჟიმში ანგარიშგებას და გამჭვირვალობას</t>
  </si>
  <si>
    <t>სახელმწიფო ფინანსური მართვის ინტეგრირებული საინფორმაციო სისტემა უზრუნველყოფს ყველა დონის ბიუჯეტების, სსიპ-ების და ა(ა)იპ-ების (გარდა საჯარო სკოლებისა და საბავშვო ბაღებისა) ფინანსური ოპერაციების განხორციელებას, დროის რეალურ რეჟიმში ანგარიშგებას  და გამჭვირვალობას</t>
  </si>
  <si>
    <t>საქართველოს ფინანსთა სამინისტრო</t>
  </si>
  <si>
    <t>მომზადებულია 2017 წლის ანგარიში და წარდგენილია საქართველოს მთავრობის სხდომაზე</t>
  </si>
  <si>
    <t>მომზადებულია 2016 წლის ანგარიში და წარდგენილია საქართველოს მთავრობის სხდომაზე, ვებ-გვერდი განახლებულია</t>
  </si>
  <si>
    <t>ჩატარებულია პილოტური სისტემური ან/და ეფექტიანობის აუდიტი სულ მცირე ერთ სახელმწიფო დაწესებულებაში</t>
  </si>
  <si>
    <t>ტრენინგ გეგმის შესაბამისად განხორციელებულია სულ მცირე სამი ტრენინგი,  ჯამში 60 შიდა აუდიტორის მონაწილობით</t>
  </si>
  <si>
    <t>გადახედილია და განახლებულია შიდა აუდიტორთა კვალიფიკაციის ასამაღლებელი გეგმა</t>
  </si>
  <si>
    <t>შიდა აუდიტის სუბიექტების თანამშრომელთა კვალიფიკაციის ამაღლების წლიური გეგმის შემუშავება, სერთიფიცირების პროგრამის კონცეფციის ჩამოყალიბება</t>
  </si>
  <si>
    <t>ფინანსური და შესაბამისობის აუდიტის სახემლძღვანელოს მომზადება</t>
  </si>
  <si>
    <t>ეფექტიანობის აუდიტის სახელმძღვანელოს სრულყოფა და დამტკიცება ფინანსთა მინისტრის ბრძანებით</t>
  </si>
  <si>
    <t>სულ მცირე ერთ შიდა აუდიტის სუბიექტში განხცოელებულია ხარისის გარე შეფასება, დამტკიცებულია ხარისხის უზრუნველყოფის ინსტრუქცია</t>
  </si>
  <si>
    <t>სულ მცირე ერთ შიდა აუდიტის სუბიექტში განხცოელებულია ხარისის გარე შეფასება</t>
  </si>
  <si>
    <t>საქართველოს ფინანსთა სამინისტროს სახელმწიფო შიდა კონტროლის დეპარტამენტის თანამშრომელთა ნახევარზე მეტს გავლილი აქვს სულ მცირე 3 ტრენინგი შიდა აუდიტისა და ფინასნური მართვისა და კონტროლის კუთხით</t>
  </si>
  <si>
    <t>განხორციელებულია ფინანსთა სამინისტროს სახელმწიფო შიდა კონტროლის დეპარტამენტს თანამშრომელთა საჭიროებათა ანალიზი, საქართველოს ფინანსთა სამინისტროს სახელმწიფო შიდა კონტროლის დეპარტამენტის თანამშრომელთა ნახევარზე მეტს გავლილი აქვს სულ მცირე 3 ტრენინგი შიდა აუდიტისა და ფინასნური მართვისა და კონტროლის კუთხით</t>
  </si>
  <si>
    <t>OECD/SIGMA</t>
  </si>
  <si>
    <t>შემუშავებულია ფინანსური მართვისა და კონტროლის წესებისა და პროცედურების ინსტრუქციის შესაბამისად მეორე და მესამე ეტაპის დეტალური ინსტრუქციები, საჭიროების შემთხვევაში შეტანილია ცვლილებები მთავრობის დადგენილებაში ფინანსური მართვისა და კონტროლის წესებისა და პროცედურების ინსტრუქციის დამტკიცების შესახებ</t>
  </si>
  <si>
    <t>ფინანსური მართვისა და კონტროლის სისტემის დანერგვა მიმდინარეობს 16 სამინისტროში</t>
  </si>
  <si>
    <t xml:space="preserve">განხორციელებულია „სახელმწიფო შიდა ფინანსური კონტროლის შესახებ“ საქართველოს კანონის გადახედვა და საჭიროების შემთხვევაში შესაბამისი ცვლილებები განხორციელება </t>
  </si>
  <si>
    <t xml:space="preserve"> შედეგი 7.2.1.  სახელმწიფო შიდა ფინანსური კონტროლის რეფორმა ეტაპობრივად განხორციელებულია</t>
  </si>
  <si>
    <t xml:space="preserve"> 7.2. საჯარო ფინანსები</t>
  </si>
  <si>
    <t>USAID</t>
  </si>
  <si>
    <t>სსიპ სახელმწიფო შესყიდვების სააგენტო</t>
  </si>
  <si>
    <t>სახელმწიფო შესყიდვების სფეროს საკომუნიკაციო სტრატეგია შემუშავებული და წარდგენილია სსიპ სახელმწიფო შესყიდვების სააგენტოს თანამშრომლებისთვის</t>
  </si>
  <si>
    <t>სახელმწიფო შესყიდვების სფეროს საკომუნიკაციო სტრატეგიის შემუშავების მიზნით, შესაბამისი კვლევა ჩატარებულია</t>
  </si>
  <si>
    <t>სახელმწიფო შესყიდვების წლიური გეგმების აგრეგირებული ინფორმაცია საჯაროდ გამოქვეყნებულია</t>
  </si>
  <si>
    <t xml:space="preserve">სახელმწიფო შესყიდვების ერთიანი ელექტრონული სისტემიდან შესაბამისი მონაცემები შეგროვებული და გაანალიზებულია </t>
  </si>
  <si>
    <t>ტენდერებზე აგრეგირებული წლიური ინფორმაცია საჯაროდ გამოქვეყნებულია</t>
  </si>
  <si>
    <t>სახელმწიფო შესყიდვების ერთიანი ელექტრონული სისტემიდან შესაბამისი მონაცემები შეგროვებული და გაანალიზებულია, ინფოგრაფები და შესაბამისი ვებგვერდი შექმნილია</t>
  </si>
  <si>
    <t xml:space="preserve"> შედეგი 7.1.5. სახელმწიფო შესყიდვების შესახებ ინფორმაცია საჯაროდ ხელმისაწვდომია</t>
  </si>
  <si>
    <t>შესყიდვის ობიექტებისა და მიმწოდებლების ელექტრონული კატალოგი (e-Market) განახლებულია - დამატებულია ახალი შესყიდვის ობიექტები</t>
  </si>
  <si>
    <t>შესყიდვის ობიექტებისა და მიმწოდებლების ელექტრონული კატალოგი (e-Market) შექმნილი და გამოქვეყნებულია</t>
  </si>
  <si>
    <t>სსიპ საჯარო რეესტრის ეროვნული სააგენტო; სსიპ მონაცემთა გაცვლის სააგენტო; სსიპ სახელმწიფო სერვისების განვითარების სააგენტო</t>
  </si>
  <si>
    <t>ელექტრონული (ციფრული) ხელმოწერის გამოყენება შესაძლებელია სახელმწიფო შესყიდვების ერთიან ელექტრონულ სისტემაში</t>
  </si>
  <si>
    <t xml:space="preserve">ელექტრონული (ციფრული) ხელმოწერის გამოყენების შესაძლებლობის უზრუნველყოფის თაობაზე კვლევა ინიცირებული და ჩატარებულია </t>
  </si>
  <si>
    <t>საქართველოს  იუსტიციის სამინისტროს სსიპ საჯარო რეესტრის ეროვნული სააგენტო</t>
  </si>
  <si>
    <t>სახელმწიფო შესყიდვების ერთიანი ელექტრონული სისტემის კომპონენტები დაკავშირებულია eBudget-თან და ამ ფარგლებში განვითარებული და გაშვებულია ახალი სერვისები</t>
  </si>
  <si>
    <t>სახელმწიფო შესყიდვების ერთიანი ელექტრონული სისტემის ფარგლებში დამატებული და გაშვებულია ახალი სერვისები  RS.GE-სთან მიმართებით</t>
  </si>
  <si>
    <t>სახელმწიფო შესყიდვების ერთიანი ელექტრონული სისტემის ფარგლებში დამატებული და გაშვებულია ახალი სერვისები  eTreasury-თან მიმართებით</t>
  </si>
  <si>
    <t xml:space="preserve">საქართველოს იუსტიციის სამინისტრო; საქართველოს ფინანსთა სამინისტრო </t>
  </si>
  <si>
    <t xml:space="preserve">სსიპ სახელმწიფო შესყიდვების სააგენტო </t>
  </si>
  <si>
    <t>იუსტიციისა და ფინანსთა სამინისტროს შესაბამის IT ქვედანაყოფებთან Open Contracting Data Standard-ის ფორმატის დანერგვის მიზნით კონსულტაციები გამართულია</t>
  </si>
  <si>
    <t>მონაცემთა ღიაობის პრინციპებისა და Open Contracting Data Standard-ის ფორმატის დანერგვის მიზნით საერთაშორისო დონორებთან კვლევა და საჭიროებები იდენტიფიცირებულია და ამ მიზნით საერთაშორისო პროექტი ინიცირებულია</t>
  </si>
  <si>
    <t xml:space="preserve"> შედეგი 7.1.4.  სახელმწიფო შესყიდვების ერთიანი ელექტრონული სისტემა (eProcurement) მოდიფიცირებულია </t>
  </si>
  <si>
    <t>სსიპ სახელმწიფო შესყიდვების სააგენტო; საქართველოს მთავრობა</t>
  </si>
  <si>
    <t>სახელმწიფო შესყიდვების სფეროში დავების განმხილველი ორგანოს  ინსტიტუციური და პროცედურული ჩარჩოს რეფორმირების მიზნით შემუშავებული ახალი წინადადებები და მიდგომები წარდგენილია საქართველოს მთავრობისთვის</t>
  </si>
  <si>
    <t>სახელმწიფო შესყიდვების სფეროში დავების განმხილველი ორგანოს  ინსტიტუციური და პროცედურული ჩარჩოს რეფორმირების მიზნით ახალი წინადადებები და მიდგომები შემუშავებულია</t>
  </si>
  <si>
    <t xml:space="preserve"> შედეგი 7.1.3. დავების განმხილველი ორგანო ინსტიტუციურად გაძლიერებულია და მისი ეფექტიანობა გაზრდილია</t>
  </si>
  <si>
    <t xml:space="preserve">სხვადასხვა შემსყიდველი ორგანიზაცია </t>
  </si>
  <si>
    <t>სახელმწიფო შესყიდვების განმახორციელებელ პირთა ეთიკის კოდექსი შემუშავებული და მიღებულია</t>
  </si>
  <si>
    <t>სახელმწიფო შესყიდვების განმახორციელებელ პირთა ეთიკის კოდექსის შემუშავების მიზნით სახელმწიფო შესყიდვების სფეროში დასაქმებულ პირთა კონფერენცია ჩატარებულია</t>
  </si>
  <si>
    <t>სახელმწიფო შესყიდვების პროცესში გამარტივებული შესყიდვების რაოდენობის შემცირების მიზნით შემსყიდველ ორგანიზაციებთან მუდმივ რეჟიმში საქმიანი კომუნიკაცია დამყარებულია, მეთოდური მითითებები და რეკომენდაციები გაცემულია</t>
  </si>
  <si>
    <t xml:space="preserve"> შედეგი 7.1.2. სახელმწიფო შესყიდვების პროცესში კორუფციული რისკები შემცირებულია</t>
  </si>
  <si>
    <t>საქართველოს პარლამენტი; OSCE/SIGMA; TAIEX</t>
  </si>
  <si>
    <t>ევროკავშირის საჯარო შესყიდვების სფეროში მოქმედი ხელშეკრულების დადების მარეგულირებელი ძირითადი  სტანდარტების გაცნობის მიზნით სახელმწიფო შესყიდვების სააგენტოს თანამშრომლებისთვის ჩატარებულია სულ მცირე ერთი სამუშაო შეხვედრა</t>
  </si>
  <si>
    <t xml:space="preserve">კანონში განსახორციელებული ცვლილებების გაცნობისა და იმპლემენტაციის მიზნით, ორგანიზებულია სულ მცირე ერთი საინფორმაციო-საკონსულტაციო შეხვედრა, როგორც შემსყიდველი ორგანიზაციების, ისე მიმწოდებლებისა და სამოქალაქო სექტორის წარმომადგენლებისთვის </t>
  </si>
  <si>
    <t>ევროკავშირის საჯარო შესყიდვების სფეროში მოქმედი ხელშეკრულების დადების მარეგულირებელი ძირითადი სტანდარტების დანერგვის მიზნით, საკანონმდებლო ცვლილებები შემუშავებული და წარდგენილია საქართველოს მთავრობისა და პარლამენტისთვის</t>
  </si>
  <si>
    <t xml:space="preserve"> შედეგი 7.1.1. სახელმწიფო შესყიდვების მარეგულირებელი კანონმდებლობა დაახლოებულია ევროკავშირის  შესაბამის კანონმდებლობასთან </t>
  </si>
  <si>
    <t xml:space="preserve"> 7.1. სახელმწიფო შესყიდვები</t>
  </si>
  <si>
    <t>პრიორიტეტი VII. გამჭვირვალობის უზრუნველყოფა და კორუფციული რისკების შემცირება საჯარო ფინანსების და სახელმწიფო შესყიდვების სფეროში</t>
  </si>
  <si>
    <t xml:space="preserve">სასამართლო გადაწყვეტილებების ელექტრონული ბაზა დანერგილია </t>
  </si>
  <si>
    <t>სასამართლო გადაწყვეტილებების ელექტრონული ბაზა შექმნილია</t>
  </si>
  <si>
    <t>იუსტიციის უმაღლესი საბჭო, საერთო სასამართლოების დეპარტამენტი</t>
  </si>
  <si>
    <t>საქმეთა ელექტრონული განაწილების პილოტური პროგრამის ხარვეზები აღმოფხვრილია</t>
  </si>
  <si>
    <t>საქმეთა ელექტრონული განაწილების პილოტური პროგრამის ხარვეზები გაანალიზებულია</t>
  </si>
  <si>
    <t xml:space="preserve">საქმეთა ელექტრონული განაწილების პილოტური პროგრამა დანერგილია საერთო სასამართლოების სისტემაში </t>
  </si>
  <si>
    <t>საქმეთა ელექტრონული განაწილების პილოტური პროგრამა შემუშავებულია და დანერგილია რუსთავის საქალაქო სასამართლოში</t>
  </si>
  <si>
    <t xml:space="preserve">დონორი ორგანიზაციები  </t>
  </si>
  <si>
    <t>საქართველოს იუსტიციის უმაღლესი სკოლა</t>
  </si>
  <si>
    <t xml:space="preserve">ჩატარებულია სულ მცირე 1 ტრენინგი  </t>
  </si>
  <si>
    <t xml:space="preserve">შემუშავებულია სასწავლო მოდული (კურიკულუმი) კორუფციის საკითხებზე; ჩატარებულია სულ მცირე 1 ტრენინგი მოსამართლეთათვის </t>
  </si>
  <si>
    <t xml:space="preserve"> საქართველოს იუსტიციის უმაღლესი საბჭო, საერთო სასამართლოების დეპარტამენტი</t>
  </si>
  <si>
    <t>დისციპლინური სამართალწარმოების ელექტრონული პროგრამა შემუშავებული და დანერგილია</t>
  </si>
  <si>
    <t>დისციპლინური სამართალწარმოების ელექტრონული პროგრამის მონახაზი შემუშავებულია დონორ ორგანიზაციასთან თანამშრომლობით</t>
  </si>
  <si>
    <t xml:space="preserve">დონორი და პროექტის შემსრულებელი ორგანიზაცია გამოვლენილია </t>
  </si>
  <si>
    <t xml:space="preserve">დონორისა და პროექტის შემსრულებელი ორგანიზაციის შერჩევის მოსამზადებელი პროცესი დაწყებულია </t>
  </si>
  <si>
    <t xml:space="preserve">დონორი ორგანიზაციები </t>
  </si>
  <si>
    <t xml:space="preserve">ჩატარებულია სულ მცირე 2 ტრენინგი მოსამართლეთათვის სამოსამართლო ეთიკის კურიკულუმის გამოყენებით </t>
  </si>
  <si>
    <t>დისციპლინური სამართალწარმოების ეფექტურობის და გამჭვირვალობის პროცედურების გაუმჯობესების თაობაზე საკანონმდებლო ცვლილებები წარდგენილია პარლამენტში</t>
  </si>
  <si>
    <t>დისციპლინური სამართალწარმოების ეფექტურობის და გამჭვირვალობის პროცედურების გაუმჯობესების თაობაზე საკანონმდებლო ცვლილებები მომზადებულია</t>
  </si>
  <si>
    <t>ეთიკის საკითხებთან დაკავშირებით მოსამართლეებისთვის კონფიდენციალური საკონსულტაციო მექანიზმი შექმნილია და მუშაობს</t>
  </si>
  <si>
    <t>ეთიკის კოდექსთან დაკავშირებით სახელმძღვანელო (პრაქტიკული მაგალითებით) მომზადებულია</t>
  </si>
  <si>
    <t xml:space="preserve"> წინადადებების შესაბამისად ეთიკის კოდექსი შემუშავებული და დამტკიცებულია </t>
  </si>
  <si>
    <t>ახალი კოდექსის პროექტი წარდგენილია მოსამართლეთა კონფერენციისთვის დასამტკიცებლად</t>
  </si>
  <si>
    <t>სამოსამართლო ეთიკის საუკეთესო პრაქტიკის მიხედვით ეთიკის კოდექსის პროექტი მომზადებულია</t>
  </si>
  <si>
    <t xml:space="preserve"> ცვლილებები მიღებულია იუსტიციის უმაღლესი საბჭოს მიერ  </t>
  </si>
  <si>
    <t xml:space="preserve">  კვლევითი მასალა და ცვლილებების პროექტი მომზადებულია</t>
  </si>
  <si>
    <t xml:space="preserve">   იუსტიციის უმაღლეს სკოლაში იუსტიციის მსმენელთა მიღების შესახებ პრობლემები იდენტიფიცირებულია</t>
  </si>
  <si>
    <t>იუსტიციის უმაღლესი საბჭო, იუსტიციის სამინისტრო</t>
  </si>
  <si>
    <t>საკანონმდებლო ცვლილებების პროექტი მომზადებულია</t>
  </si>
  <si>
    <t>იუსტიციის უმაღლესი საბჭო; საქართველოს იუსტიციის სამინისტრო</t>
  </si>
  <si>
    <t>მომზადებული ანალიტიკური დოკუმენტის საფუძველზე შემუშავებულია საკანონმდებლო ცვლილებები</t>
  </si>
  <si>
    <t xml:space="preserve"> საქართველოს უზანაესი სასამართლოს საკვალიფიკაციო პალატის საქმიანობის და პროცედურების თაობაზე საერთაშორისო პრაქტიკის ანალიზი მომზადებულია </t>
  </si>
  <si>
    <t>იუსტიციის უმაღლესი საბჭო</t>
  </si>
  <si>
    <t>მოსამართლეობის საკვალიფიკაციო გამოცდისთვის   შემუშავებულია ვალიდური ტესტები და კაზუსები</t>
  </si>
  <si>
    <t xml:space="preserve">მოსამართლეობის საკვალიფიკაციო გამოცდის ჩატარების პროცესი გაუმჯობესებულია ელექტრონული პროგრამის მეშვეობით
</t>
  </si>
  <si>
    <t xml:space="preserve"> მოსამართლეობის საკვალიფიკაციო გამოცდის ჩატარების წესში ცვლილება მომზადებული და დამტკიცებულია</t>
  </si>
  <si>
    <t xml:space="preserve">იუსტიციის უმაღლესი საბჭოს მიერ კანონქვემდებარე აქტის პროექტი მიღებულია </t>
  </si>
  <si>
    <t>კანონქვემდებარე აქტის პროექტი მომზადებულია</t>
  </si>
  <si>
    <t>არასამთავრობო ორგანიზაციებთან გამართულია ერთი სამუშაო შეხვედრა</t>
  </si>
  <si>
    <t>იურიდიულ პირთა მიმართ სისხლისსამართლებრივი დევნის მექანიზმების გაუმჯობესების მიზნით  გადამზადებულია აღნიშნულ სფეროში მომუშავე პროფესიონალები</t>
  </si>
  <si>
    <t>სხვა ქვეყნების პრაქტიკის გაცნობა უზრუნველყოფილია</t>
  </si>
  <si>
    <t>საინფორმაციო ხასიათის შეხვედრა გამართულია იდენტიფიცირებული რისკზონების (საჯარო სამსახურები) საქმიანობის მაკონტროლებელი სტრუქტურების წარმომადგენლებთან (შიდა მონიტორინგის სამსახური, გენერალური ინსპექცია), რომლებსაც მიეწოდათ ინფორმაცია გავრცელებულ კორუფციულ დანაშაულებსა და საწყის ეტაპზე მათი გამოვლენის  გზებზე</t>
  </si>
  <si>
    <t>საქმეთა გადანაწილების  სისტემის დასახვეწად წინადადებები შემუშავებულია</t>
  </si>
  <si>
    <t>დისციპლინურ გადაცდომებთან დაკავშირებით სახელმძღვანელო შემუშავებულია</t>
  </si>
  <si>
    <t>დისციპლინური პასუხისმგებლობის მერეგულირებელი ნორმები გადასინჯულია და პასუხისმგებლობის საფუძვლები მკაფიოდ განსაზღვრულია, სანქციების პროპორციულობა უზრუნველყოფილია</t>
  </si>
  <si>
    <t>ეთიკის, ინტერესთა კონფლიქტისა და შეუთავსებლობის მარეგულირებელი ნორმების იმპლემენტაციის მექანიზმი დახვეწილია</t>
  </si>
  <si>
    <t>ეთიკის კოდექსთან დაკავშირებით სახელმძღვანელო შემუშავებულია</t>
  </si>
  <si>
    <t>ეთიკის, ინტერესთა კონფლიქტისა და შეუთავსებლობის მარეგულირებელი ნორმები შემუშავებული და დამტკიცებულია</t>
  </si>
  <si>
    <t>რაიონულ პროკურორებსა და რაიონული პროკურორის მოადგილეებს შორის ფუნქციები მკაფიოდ გამიჯნულია</t>
  </si>
  <si>
    <t>პროკურორების, გამომძიებლებისა და მენეჯერების რანგირების სისტემის კონცენფცია მომზადებულია</t>
  </si>
  <si>
    <t>პროკურორების, გამომძიებლებისა და მენეჯერების რანგირების სისტემაზე  მუშაობა დაწყებულია</t>
  </si>
  <si>
    <t>მეთოდოლოგია დახვეწილია მომზადებული წინადადებების შესაბამისად</t>
  </si>
  <si>
    <t>წინადადებები მომზადებულია მეთოდოლოგიის დახვეწის მიზნით</t>
  </si>
  <si>
    <t>საპროკურორო საქმიანობის მონიტორინგის მეთოდოლოგია გამოიყენება პრაქტიკაში</t>
  </si>
  <si>
    <t>საპროკურორო საქმიანობის მონიტორინგის მეთოდოლოგია შემუშავებულია</t>
  </si>
  <si>
    <t>როტაციის წესით დაწინაურება გამოყენებულია ვაკანტურ თანამდებობებზე პირის დანიშვნისას</t>
  </si>
  <si>
    <t xml:space="preserve"> კონცეფციის შესაბამისად ანაზღაურებისა და წახალისების გამჭვირვალე და ობიექტური სისტემა დანერგილია</t>
  </si>
  <si>
    <t>განხორციელებული ანალიზის საფუძველზე წინადადებები მომზადებულია შეფასების სისტემის სრულყოფის მიზნით</t>
  </si>
  <si>
    <t>პროკურორთა შეფასების სისტემა დანერგილია</t>
  </si>
  <si>
    <t>პროკურორთა დანიშნვის და დაწინაურების კრიტერიუმების ხელმისაწვდომობა უზრუნველყოფილია, განთავსებულია პროკურატურის ვეგვერდზე</t>
  </si>
  <si>
    <t>პროკურორთა დანიშვნისა და დაწინაურების შესახებ კრიტერიუმებისა და დანიშვნისა და დაწინაურების შესახებ გადაწყვეტილებების დასაბუთებულობასთან დაკავშირებით ცვლილებები წარდგენილია საქართველოს მთავრობისთვის</t>
  </si>
  <si>
    <t>პრიორიტეტი V. კორუფციის პრევენცია სამართალდამცავ ორგანოებში</t>
  </si>
  <si>
    <t>ანტიკორუფციული საბჭოს სამდივნო, საქართველოს იუსტიციის სამინისტრო</t>
  </si>
  <si>
    <t>კორუფციის წინააღმდეგ ბრძოლის დღესთან დაკავშირებით საბჭოს მოდელირება ორგანიზებულია</t>
  </si>
  <si>
    <t xml:space="preserve">საინფორმაციო შეხვედრები ჩატარებულია სულ მცირე ორ რეგიონში </t>
  </si>
  <si>
    <t>საინფორმაციო შეხვედრების ჩატარების მიზნით შესაბამისი გეგმა (მათ შორის თემატიკა და რეგიონების განსაზღვა) მომზადებულია და წარმოადგენს საზოგადოებასთან ურთიერთობის სტრატეგიის ნაწილს</t>
  </si>
  <si>
    <t>ახალი ანტიკორუფციული სტრატეგიული დოკუმენტებისა და პოლიტიკის შესახებ სულ მცირე 5 საინფორმაციო შეხვედრა  გამართულია სულ მცირე 50 პირის მონაწილეობით</t>
  </si>
  <si>
    <t>ახალი ანტიკორუფციული სტრატეგიული დოკუმენტებისა და პოლიტიკის შესახებ სულ მცირე 5 საინფორმაციო შეხვედრა  გამართულია  სულ მცირე 50 პირის მონაწილეობით</t>
  </si>
  <si>
    <t xml:space="preserve">ახალი ანტიკორუფციული სტრატეგიული დოკუმენტებისა და პოლიტიკის შესახებ სულ მცირე 5 საინფორმაციო შეხვედრა  გამართულია სულ მცირე 50 პირის მონაწილეობით </t>
  </si>
  <si>
    <t>საქართველოს მთავრობის ადმინისტრაცია, არასამთავრობო სექტორი, EaP, USAID</t>
  </si>
  <si>
    <t>ანტიკორუფციულ საკითხებზე საზოგადოებასთან ურთიერთობის სტრატეგიის შესაბამისად ღონისძიებების 35% (დამატებით) დაგეგმილია და განხორციელებულია</t>
  </si>
  <si>
    <t>ანტიკორუფციულ საკითხებზე საზოგადოებასთან ურთიერთობის სტრატეგიის შესაბამისად ღონისძიებების 30% დაგეგმილია და განხორციელებულია</t>
  </si>
  <si>
    <t>ანტიკორუფციულ საკითხებზე საზოგადოებასთან ურთიერთობის სტრატეგია დამტკიცებულია ანტიკორუფციული საბჭოს მიერ</t>
  </si>
  <si>
    <t>პრიორიტეტი IV. განათლება და საზოგადოების ცნობიერების ამაღლება კორუფციის პრევენციის მიზნით</t>
  </si>
  <si>
    <t xml:space="preserve">ღია მმართველობა საქართველოს სამოქმედო გეგმის შესრულების შუალედური თვითშეფასების  ანგარიში ანტიკორუფციული საბჭოსა და OGP-ის სამდივნოსთვის   წარდგენილია - დეკემბერი     </t>
  </si>
  <si>
    <t>ღია მმართველობა საქართველოს სამოქმედო გეგმის შესრულების საბოლოო ანგარიში მომზადებულია - სექტემბერი</t>
  </si>
  <si>
    <t xml:space="preserve">ღია მმართველობა საქართველოს მეოთხე ეროვნული სამოქმედო გეგმის სამუშაო ვერსია შემუშავებულია - ივნისი  </t>
  </si>
  <si>
    <t xml:space="preserve">ღია მმართველობა საქართველოს სამოქმედო გეგმის შესრულების შუალედური ანგარიში  ღია მმართველობის პარტნიორობის სამდივნოსთვის წარდგენილია - სექტემბერი     </t>
  </si>
  <si>
    <t xml:space="preserve">ინფორმაციის თავისუფლების მარეგულირებელი ნორმების შესახებ ცნობიერების ამაღლების მიზნით სულ მცირე 5 სამუშაო შეხვედრა/სემინარი ორგანიზებულია საჯარო ინფორმაციის გაცემაზე პასუხისმგებელი პირისთვის  - მარტი </t>
  </si>
  <si>
    <t>ინფორმაციის თავისუფლების მარეგულირებელი ნორმების  იმპლემენტაციის მიზნით  ტრენერთა ტრენინგის ფარგლებში სულ მცირე 10 თანამშრომელი გადამზადებულია - აპრილი</t>
  </si>
  <si>
    <t>ინფორმაციის თავისუფლების მარეგულირებელი ნორმების  იმპლემენტაციის მიზნით  ტრენერთა ტრენინგის ორგანიზება და ტრენინგ მოდულის შემუშავება  - მარტი</t>
  </si>
  <si>
    <t>საქართველოს იუსტიციის სამინისტრო</t>
  </si>
  <si>
    <t>ინფორმაციის თავისუფლების კანონის  იმპლემენტაციის მიზნით  სამოქალაქო სექტორის მონაწილეობით მრგვალი მაგიდა ორგანიზებულია  - თებერვალი</t>
  </si>
  <si>
    <t>ინფორმაციის თავისუფლების შესახებ კანონპროექტი საქართველოს პარლამენტში წარდგენილია  (საგაზაფხულო სესია) - ივნისი</t>
  </si>
  <si>
    <t>ინფორმაციის თავისუფლების შესახებ კანონპროექტი შემუშავებულია  - აპრილი</t>
  </si>
  <si>
    <t>პრიორიტეტი III. ღიაობა, საჯარო ინფორმაციის ხელმისაწვდომობა და მოქალაქეთა ჩართულობა კორუფციის წინააღმდეგ ბრძოლაში</t>
  </si>
  <si>
    <t>სსიპ მონაცემთა გაცვლის სააგენტო</t>
  </si>
  <si>
    <t>სსიპ  საჯარო სამსახურის ბიურო</t>
  </si>
  <si>
    <t>გრძელდება პერიოდული ტრენინგები საჯარო სამსახურში დასაქმებულთათვის</t>
  </si>
  <si>
    <t>საქართველოს ფინანსთა სამინისტრო                                                          სსიპ  საჯარო სამსახურის ბიურო</t>
  </si>
  <si>
    <t>პრიორიტეტი II. საჯარო სამსახურში კორუფციის პრევენცია</t>
  </si>
  <si>
    <t>ანტიკორუფციული მიმართულებით საჭირო სულ მცირე ერთი კვლევა ჩატარებულია  და განთავსებულია  იუსტიციის სამინისტროს ან საბჭოს ვებ-გვერდზე</t>
  </si>
  <si>
    <t>ანტიკორუფციული მიმართულებით საჭირო სულ მცირე ერთი კვლევა ჩატარებულია და განთავსებულია  იუსტიციის სამინისტროს ან საბჭოს ვებ-გვერდზე</t>
  </si>
  <si>
    <t>სულ მცირე სამი საერთაშორისო რეიტინგის ანალიზი მომზადებულია და გამოქვეყნებულია იუსტიციის სამინისტროს ვებ-გვერდზე</t>
  </si>
  <si>
    <t>ექსპერტთა დონის სამუშაო ჯგუფის წევრებს ეთხოვოთ ინფორმაციის გავრცელება ელეტრონული საშუალებით უწყების ფარგლებში</t>
  </si>
  <si>
    <t>განახლებული სტრატეგია და სამოქმედო გეგმაში საკონსულტაციო მექანიზმის გამოყენებით მიღებული კომენტარები ასახულია საჭიროებისამებრ</t>
  </si>
  <si>
    <t>ერთი პრესრელიზი გამოქვეყნებულია საკონსულტაციო მექანიზმის შესახებ</t>
  </si>
  <si>
    <t xml:space="preserve">ბანერის ქვეშ ინტეგრირებულია განახლებული საკონულტაციო მექანიზმი </t>
  </si>
  <si>
    <t>მოლაპარაკებები გამართულია შესაბამის სამსახურებთან და ბანერი განთავსებულია იუსტიციის სამინისტროს ვებგვერდზე</t>
  </si>
  <si>
    <t>ანტიკორუფციული საბჭოს შესახებ  საინფორმაციო მასალები (სულ მცირე 200 ცალი) მომზადებულია და დაბეჭდილია ქართულ და ინგლისურ ენებზე</t>
  </si>
  <si>
    <t>იუსტიციის სამინისტროს ვებ-გვერდის პერიოდულად განახლებულია, შემუშავებული ანგარიშები, განახლებული სტრატეგიული დოკუმენტები გამოქვეყნებულია ქართულ და ინგლისურ ენებზე</t>
  </si>
  <si>
    <t>საერთაშორისო საინფორმაციო ბაზების (network) განახლების მიზნით საქართველოს ანტიკორუფციული სისტემის შესახებ ინფორმაცია მომზადებულია და მიწოდებულია</t>
  </si>
  <si>
    <t>რეგიონულ ანტიკორუფციულ ინიციატივასთან (RAI) ანტიკორუფციული საბჭოს სამდივნო აგრძელებს ეფექტურ თანამშრომლობას</t>
  </si>
  <si>
    <t>პარტნიორი ქვეყნების კორუფციის პრევენციის განმახორციელებელი  ორგანოში სამუშაო ვიზიტის ორგანიზება ანტიკორუფციული საბჭოს სამდივნოს თანამშრომლებისთვის</t>
  </si>
  <si>
    <t xml:space="preserve">პარტნიორ ქვეყნების კორუფციის პრევენციის განმახორციელებელი  ორგანოები; საერთაშორისო ორგანიზაციები </t>
  </si>
  <si>
    <t>პარტნიორი ქვეყნების კორუფციის პრევენციის განმახორციელებელი  ორგანოებს შორის სულ მცირე ორი თანამშრომლობით მემორანდუმი გაფორმებულია</t>
  </si>
  <si>
    <t>პარტნიორი ქვეყნების კორუფციის პრევენციის განმახორციელებელი  ორგანოებს შორის სულ მცირე ერთი თანამშრომლობის მემორანდუმი გაფორმებულია</t>
  </si>
  <si>
    <t>პარტნიორი ქვეყნების კორუფციის პრევენციის განმახორციელებელი  ორგანოები იდენტიფიცირებულია და  ელექტრონული კომუნიკაციის დამყარებულია</t>
  </si>
  <si>
    <t>IAACA-თან თანამშრომლობის მემორანდუმის დადებულია</t>
  </si>
  <si>
    <t xml:space="preserve">OECD-ACN/GRECO-ს  რეკომენდაციების შესრულების შესახებ საჭირო ღონისძიებების დაგეგმვის მიზნით ანტიკორუფციული საბჭოსთვის ინფორმაცია მიწოდებულია და სამომავლო ნაბიჯები განსაზღვრულია </t>
  </si>
  <si>
    <t>საქართველოს მთავრობის ადმინისტრაცია; იუსტიციის სასწავლო ცენტრი</t>
  </si>
  <si>
    <t xml:space="preserve">ანტიკორუფციული საბჭოს სამდივნო, საქართველოს იუსტიციის სამინისტრო; </t>
  </si>
  <si>
    <t>ერთი ორ-დღიანი ტრენინგი ორგანიზებულია ანტიკორუფციული საბჭოს სამუშაო ჯგუფის ყველა წევრისთვის სტრატეგიული დოკუმენტების შემუშავების სტანდარტებსა და მეთოდოლოგიაზე და კორუფციის პრევენციის მეთოდებზე</t>
  </si>
  <si>
    <t>ტრენინგ-კურსის კურიკულუმი მოწონებულია ანტიკორუფციული საბჭოს მიერ</t>
  </si>
  <si>
    <t>იუსტიციის სასწავლო ცენტრი</t>
  </si>
  <si>
    <t>ანტიკორუფციული საბჭოს სამდივნო, საქართველოს იუსტიციის სამინისტრო; საჯარო სამსახურის ბიურო</t>
  </si>
  <si>
    <t xml:space="preserve">ჩატარებულია სულ მცირე 5 ტრენინგი 50 სახელმწიფო მოსამსახურის მონაწილეობით </t>
  </si>
  <si>
    <t>ჩატარებულია სულ მცირე 5 ტრენინგი  50 სახელმწიფო მოსამსახურის მონაწილეობით</t>
  </si>
  <si>
    <t>ჩატარებულია სულ მცირე 5 ტრენინგი 50 სახელმწიფო მოსამსახურის მონაწილეობით</t>
  </si>
  <si>
    <t>ტრენინგ-კურსის კურიკულუმის მომზადების მიზნით შეხვედრები გამართულია პასუხისმგებელ უწყებებთან და კურიკულუმის მომზადებაში ჩართული არიან IACA-ს ექსპერტები</t>
  </si>
  <si>
    <t>შეფასების ანგარიშის სამუშაო ვერსია მომზადებულია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</si>
  <si>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t>მონიტორინგის  ანგარიშის (2018) სამუშაო ვერსია მომზადებულია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</si>
  <si>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t>მონიტორინგის  ანგარიში (2017) მომზადებულია და წარდგენილია ანტიკორუფციულ საბჭოზე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</si>
  <si>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t>ახალი მეთოდოლოგიის შესაბამისად პროგრესის შესახებ ანგარიში (2018 - I) მომზადებულია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</si>
  <si>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t>მეთოდოლოგიის შესაბამისად პროგრესის შესახებ ანგარიში (2017 - II) მომზადებულია და წარდგენილია ანტიკორუფციულ საბჭოზე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</si>
  <si>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t>მეთოდოლოგიის შესაბამისად პროგრესის შესახებ ანგარიში (2017 - I) მომზადებულია და წარდგენილია ანტიკორუფციულ საბჭოზე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</si>
  <si>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t>სამოქალაქო და ბიზნეს სექტორის ჩართულობით მომზადებული განახლებული სტრატეგია და სამოქმედო გეგმა წარდგენილია ანტიკორუფციულ საბჭოზე დასამტკიცებლად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</si>
  <si>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t>ანტიკორუფციული კუთხით არსებული გამოწვევები იდენტიფიცირებულია და სარეკომენდაციო ხასიათის ანალიტიკური დოკუმენტი მომზადებულია</t>
  </si>
  <si>
    <t xml:space="preserve">  საერთაშორისო ექსპერტის მიერ ტრენინგი ჩატარებულია სამდივნოს თანამშრომლებისთვის</t>
  </si>
  <si>
    <t>მეთოდოლოგიის სამუშაო ვერსია მომზადებულია</t>
  </si>
  <si>
    <t>მეთოდოლოგიის სამუშაო ვერსიის ანტიკორუფციული საბჭოსთვის განსახილველად  წარდგენილია</t>
  </si>
  <si>
    <t>კორუფციული რისკების მეთოდოლოგიების შესახებ საინფორმაციო კვლევა მომზადებულია</t>
  </si>
  <si>
    <t>ანტიკორუფციული საბჭოს სამდივნოს განახლებული სახელმძღვანელო წარდგენილია დასამტკიცებლად ანტიკორუფციულ საბჭოზე და გამოქვეყნებულია იუსტიციის სამინისტროს ვებგვერდზე ანტიკორუფციული საბჭოს ბანერის ქვეშ</t>
  </si>
  <si>
    <t>ევროპის საბჭო, IACA. იუსტიციის სასწავლო ცენტრი</t>
  </si>
  <si>
    <t>ერთი  ტრენინგი ჩატარებულია ტრენინგ-გეგმის შესაბამისად სამდივნოს ყველა თანამშრომლისთვის</t>
  </si>
  <si>
    <t>საჭიროებათა კვლევის ანალიზის საფუძველზე სამდივნოს თანამშრომელთა  ტრენინგ გეგმა 2017-2018 წლებისთვის შემუშავებულია პარტნიორ სახელმწიფო  უწყებებთან თანამშრომლობით</t>
  </si>
  <si>
    <t>პრიორიტეტი I. კორუფციის პრევენციის მიზნით ეფექტიანი უწყებათაშორისი კოორდინაცია</t>
  </si>
  <si>
    <t>II</t>
  </si>
  <si>
    <t>I</t>
  </si>
  <si>
    <t xml:space="preserve">პარტნიორი </t>
  </si>
  <si>
    <t>პასუხისმგებელი უწყება</t>
  </si>
  <si>
    <t>ღონისძიება</t>
  </si>
  <si>
    <t>I. კორუფციის პრევენცია</t>
  </si>
  <si>
    <t>ანტიკორუფციული სამოქმედო გეგმა (2017-2018)</t>
  </si>
  <si>
    <t>AG</t>
  </si>
  <si>
    <t xml:space="preserve">Total amount </t>
  </si>
  <si>
    <t>Sum</t>
  </si>
  <si>
    <t>,,ექსტრადაციის შესახებ” ევროპული კონვენციის  მესამე დამატებითი ოქმის  რატიფიცირება და მეოთხე ოქმის ხელმოწერა და რატიფიცირება</t>
  </si>
  <si>
    <t>6.1.</t>
  </si>
  <si>
    <t>შედეგი 6. კორუფციის ეფექტიანი გამოძიებისა და სისხლისსამართლებრივი დევნის მიზნით საერთაშორისო თანამშრომლობა გაძლიერებულია</t>
  </si>
  <si>
    <t>იურიდიულ პირთა პასუხისმგებლობის გათვალისწინება სისხლის სამართლის კოდექსის 182-ე მუხლში (მითვისება და გაფლანგვა)</t>
  </si>
  <si>
    <t>5.3.</t>
  </si>
  <si>
    <t>ქრთამის აღების დანაშაულისათვის სასჯელის ზომის გადასინჯვა OECD-ACN-ის მესამე რაუნდის შეფასების ანგარიშის 5(2) რეკომენდაციის შესრულების მიზნით</t>
  </si>
  <si>
    <t>5.2.</t>
  </si>
  <si>
    <t>OECD-ACN-ის მეოთხე რაუნდის შეფასების ანგარიშის 17(2) რეკომენდაციის შესრულების მიზნით სისხლისსამართლებრივი დევნის დეტალური ინსტრუქციების შემუშავება სისხლის სამართლის კოდექსის 332-ე (სამსახურებრივი უფლებამოსილების ბოროტად გამოყენება) და 333-ე (სამსახურებრივი უფლებამოსილების გადამეტება) მუხლების ინტერპრეტაციისთვის</t>
  </si>
  <si>
    <t>5.1.</t>
  </si>
  <si>
    <t>შედეგი 5. საქართველოს სისხლის სამართლის კანონმდებლობა შესაბამისობაშია საერთაშორისო სტანდარტებთან</t>
  </si>
  <si>
    <t>ხელის კომპიუტერული სისტემებისთვის (მობილური, სმარტფონი, ტაბლეტი და ა.შ.) დაშიფვრის პროგრამის, მათ შორის ვიდეო-ფოტო მასალის დაშიფრული სახით გადაცემის ფუნქციის, ტესტირება დასრულებულია და მზად არის სარგებლობისთვის   - ივნისი</t>
  </si>
  <si>
    <t>სახელმწიფო საიდუმლოების შემცველი ინფორმაციის გაცვლის ელექტრონული სისტემის შექმნა და განვითარება</t>
  </si>
  <si>
    <t>4.1.</t>
  </si>
  <si>
    <t>შედეგი 4. სამართალდამცავ ორგანოებში ინფორმაციის გაცვლის მექანიზმები გაუმჯობესებულია</t>
  </si>
  <si>
    <t>ეფექტური კომუნიკაციისა და საზოგადოებასთან ურთიერთობების საკითხებში გამოცდილების გაზიარების მიზნით, ანტიკორუფციული სააგენტოს მინიმუმ ერთმა თანამშრომელმა მონაწილეობა მიიღო შესაბამის ღონისძიებაში, დეკემბერი</t>
  </si>
  <si>
    <t>ეფექტური კომუნიკაციისა და საზოგადოებასთან ურთიერთობების საკითხებში გამოცდილების გაზიარების მიზნით, ანტიკორუფციული სააგენტოს მინიმუმ სამმა თანამშრომელმა მონაწილეობა მიიღო შესაბამის ღონისძიებაში, დეკემბერი</t>
  </si>
  <si>
    <t>ანტიკორუფციული სააგენტოს ერთმა თანამშრომელმა მონაწილეობა მიიღო კურსში: „მედია მენეჯმენტი და კომუნიკაცია კრიზისების დროს“, მარტი</t>
  </si>
  <si>
    <t>ანტიკორუფციული სააგენტოს საქმიანობის გამჭვირვალობის გაზრდა</t>
  </si>
  <si>
    <t>3.3.</t>
  </si>
  <si>
    <t>სხვა ქვეყნების გამოცდილების გაზიარების მიზნით, ანტიკორუფციული სააგენტოს მინიმუმ 3-მა თანამშრომელმა მონაწილეობა მიიღო სხვადასხვა ღონისძიებაში (კონფერენცია, სამუშაო შეხვედრა, სასწავლო ვიზიტი და სხვა) - დეკემბერი</t>
  </si>
  <si>
    <t>მომზადებული და ინიცირებული იქნა მინიმუმ ერთი საერთაშორისო შეთანხმების პროექტი  - დეკემბერი</t>
  </si>
  <si>
    <t>გაიმართა სუს-ის 2 წარმომადგენლის სამუშაო ვიზიტი ლიტვის რესპუბლიკის სპეციალურ საგამოძიებო სამსახურში-იანვარი</t>
  </si>
  <si>
    <t>ანტიკორუფციული მიმართულებით საერთაშორისო თანამშრომლობის განვითარება და გამოცდილების გაზიარება</t>
  </si>
  <si>
    <t>3.2.</t>
  </si>
  <si>
    <t>სპეციალური საგანმანათლებლო პროგრამის ფარგლებში გადამზადდა ანტიკორუფციული სააგენტოს დაახლოებით 25 თანამშრომელი;  დეკემბერი</t>
  </si>
  <si>
    <t>ანტიკორუფციული სააგენტოს 5  თანამშრომელს  ჩაუტარდა  ტრენინგი  გამოძიების დაგეგმვის საკითხებში  -    იანვარი</t>
  </si>
  <si>
    <t>ანტიკორუფციული სააგენტოს შესაძლებლობების გაძლიერება და თანამშრომელთა კვალიფიკაციის ამაღლება</t>
  </si>
  <si>
    <t>3.1.</t>
  </si>
  <si>
    <t>შედეგი 3. სუს-ის ანტიკორუფციული სააგენტოს შესაძლებლობების გაზრდა, საერთაშორისო თანამშრომლობის გაღრმავება კორუფციის წინააღმდეგ ბრძოლის საკითხებში, რაც ხელს შეუწყობს კორუფციული დანაშაულის ეფექტიან გამოვლენას</t>
  </si>
  <si>
    <t>ადმინისტრაციული ხარჯი</t>
  </si>
  <si>
    <t>ევროპის საბჭოს კონვენციის სპორტში მანიპულაციებთან დაკავშირებით რატიფიკაციის საკითხის ინიცირება</t>
  </si>
  <si>
    <t>15.2.3.</t>
  </si>
  <si>
    <t>საქართველოს გაწევრიანება სპორტში კეთილსინდისიერების შესახებ პარტნიორობაში (International Sport Integrity Partnership)</t>
  </si>
  <si>
    <t>15.2.2.</t>
  </si>
  <si>
    <t xml:space="preserve">N1 ქვეღონისძიება გულისხმობს საერთაშორისო ღონისძიებაში მონაწილეობის მიღებას, რომელიც ანაზღაურდება მიმწვევი ორგანიზაციის მიერ. </t>
  </si>
  <si>
    <t>"სპორტი დანაშაულის გარეშე" ევროპის საბჭოსა და ევროკავშირის ერთობლივი პროგრამის ფარგლებში საერთაშორისო თანამშრომლობის გაღრმავება</t>
  </si>
  <si>
    <t>15.2.1.</t>
  </si>
  <si>
    <t>შედეგი 15.2 სპორტის სფეროში ანტიკორუფციული კუთხით საერთაშორისო თანამშრომლობა გაძლიერებულია</t>
  </si>
  <si>
    <t>სათამაშო ბიზნეს ოპერატორებთან კომუნიკაციის სისტემის შექმნა</t>
  </si>
  <si>
    <t>15.1.7</t>
  </si>
  <si>
    <t>სახელმწიფოს რეაგირების მექანიზმების დახვეწა სპორტული ორგანიზაციებისა და ჩართული პირების მიმართ მანიპულაციების გამოვლენის შემთხვევებზე</t>
  </si>
  <si>
    <t>15.1.6</t>
  </si>
  <si>
    <t xml:space="preserve"> ინფორმირებულობის დონის გაზრდა სპორტული შეჯიბრებების მანიპულაციებთან დაკავშირებული რისკების შესახებ სპორტსმენებს, სპორტული ღონისძიებების ორგანიზატორებსა და სხვა ჩართულ მხარეებში, ასევე მოქალაქეებში</t>
  </si>
  <si>
    <t>15.1.5</t>
  </si>
  <si>
    <t>სპორტული ორგანიზაციების, შეჯიბრის ორგანიზატორების ხელშეწყობა, რათა ჩამოაყალიბონ ეფექტური რეგულაციები სპორტული შეჯიბრებების
მანიპულაციის წინააღმდეგ საბრძოლველად</t>
  </si>
  <si>
    <t>15.1.4</t>
  </si>
  <si>
    <t>საკანონმდებლო ბაზის დახვეწა მანიპულაციებთან და გარიგებულ თამაშებთან ბრძოლის მიმართულებით</t>
  </si>
  <si>
    <t>15.1.3</t>
  </si>
  <si>
    <t>სპორტულ ორგანიზაციებში კარგი მმართველობის პრინციპების დანერგვა და გაუმჯობესება</t>
  </si>
  <si>
    <t>15.1.2.</t>
  </si>
  <si>
    <t>N1 ღონისძიება - ადმინისტრაციული ხარჯი</t>
  </si>
  <si>
    <t>ეფექტური უწყებათაშორისი კომუნიკაციის უზრუნველყოფა</t>
  </si>
  <si>
    <t>15.1.1</t>
  </si>
  <si>
    <t>შედეგი 15.1 შემცირებულია სპორტული შეჯიბრებების მანიპულაციებისა და გარიგების შემთხვევები და გაუმჯობესებულია სპორტული შეჯიბრებების მანიპულაციებისა და გარიგების გამოვლენის სისტემა</t>
  </si>
  <si>
    <t>განხორციელდება დამცველის ბიუჯეტის შესაბამისად(გათვალისწინებულია მარეგულირებელი კომისიის ბიუჯეტში</t>
  </si>
  <si>
    <t>საერთაშორისო ურთიერთობიბის გაღრმავება</t>
  </si>
  <si>
    <t>13.3.5.</t>
  </si>
  <si>
    <t xml:space="preserve">მნიშვნელოვანი საკითხები ფართოდ გაშუქება </t>
  </si>
  <si>
    <t>2017-2018</t>
  </si>
  <si>
    <t>მომსახურების კომერციული ხარისხის წესების დაცვის მონიტორინგის შედეგები წარდგენა მარეგულირებელ კომისაში</t>
  </si>
  <si>
    <t>მომსახურების კომერციული ხარისხის წესების დაცვის მონიტორინგი ჩატარება</t>
  </si>
  <si>
    <t>მოსიარულე სერვის-ცენტრების განვითარებულია - ივლისი-ნოემბერი</t>
  </si>
  <si>
    <t>მაღალმთიან და ძნელად მისადგომ რეგიონებში ვიზიტების განხორციელება</t>
  </si>
  <si>
    <t>მისტიური მომხმარებლის პროექტის შედეგების საფუძველზე კომპანიებითვის რეკომენდაციების გაგზავნა</t>
  </si>
  <si>
    <t>მისტიური მომხმარებლების პროექტის შედეგების ანალიზი</t>
  </si>
  <si>
    <t>მომხმარებელთა უფლებრივი მგომარეობის შესახებ ანგარიშის გამოქვეყნება</t>
  </si>
  <si>
    <t>ენერგოომბუდსმენის საქმიანობის გამჭირვალობის გაზრდა და მომხმარებელთა ცნობიერების ამაღლება</t>
  </si>
  <si>
    <t>13.3.4.</t>
  </si>
  <si>
    <t>საზოგადოებრივი დამცველის სამსახურის თანამშრომელთა ტრენინგები ჩატარება</t>
  </si>
  <si>
    <t>ენერგოომბუდსმენის სამსახურის თანამშრომელთა კვალიფიკაციის ამაღლება</t>
  </si>
  <si>
    <t>13.3.3.</t>
  </si>
  <si>
    <t>13.3.2.</t>
  </si>
  <si>
    <t>შეხვედრა გორის სახელმწიფო უნივერსიტეტთან</t>
  </si>
  <si>
    <t>შეხვედრა ქუთაისის აკაკი წერეთლის სახელმწიფო უნივერსიტეტის სტუდენტებთან</t>
  </si>
  <si>
    <t>შეხვედრა ბათუმის შოთა რუსთაველის სახელმწიფო უნივერსიტეტის სტუდენტებთან</t>
  </si>
  <si>
    <t>საქართველოს კომუნიკაციების ეროვნული კომისიის ბიუჯეტი</t>
  </si>
  <si>
    <t>13.3.1.</t>
  </si>
  <si>
    <t>შედეგი 13.3. მომხმარებელთა ინტერესების საზოგადოებრივი დამცველის ინსტიტუტი გაძლიერებულია</t>
  </si>
  <si>
    <t>განხორციელდება კომისიის საკუთარი სახსრებით</t>
  </si>
  <si>
    <t>კომისიის ბიუჯეტის განსაზღვრა</t>
  </si>
  <si>
    <t>საქართველოს ენერგეტიკისა და წყალმომარაგების მარეგულირებელი ეროვნული კომისია</t>
  </si>
  <si>
    <t>კომისიის პრაქტიკის განზოგადება</t>
  </si>
  <si>
    <t>13.2.6.</t>
  </si>
  <si>
    <t>საჯარო ინფორმაციის, მათ შორის პროაქტიულად გამოსაქვეყნებელი საჯარო ინფორმაციის ხელმისაწვდომობის უზრუნველყოფა</t>
  </si>
  <si>
    <t>საჯარო ინფორმაციის ხელმისაწვდომობის უზრუნველყოფა</t>
  </si>
  <si>
    <t>13.2.5.</t>
  </si>
  <si>
    <t>დებულების დახვეწა</t>
  </si>
  <si>
    <t>ადმინისტრაციული წარმოების დებულების დახვეწა</t>
  </si>
  <si>
    <t>13.2.4.</t>
  </si>
  <si>
    <t>მაუწყებლობისა და ელექტრონული კომუნიკაციების მარეგულირებელი ჩარჩო კანონმდებლობის დახვეწა ევროპული პრაქტიკის შესაბამისად</t>
  </si>
  <si>
    <t>აქტივობა ხორციელდება კომისიის ფინანსური სახსრებით</t>
  </si>
  <si>
    <t>კომისიის სხდომების ლაივ-სტრიმით უზრუნველყოფა</t>
  </si>
  <si>
    <t xml:space="preserve"> ადმინისტრაციული წარმოების გამჭვირვალობის გაზრდა</t>
  </si>
  <si>
    <t>13.2.1.</t>
  </si>
  <si>
    <t>შედეგი 13.2. დამოუკიდებელი მარეგულირებელი  ორგანოების საქმიანობის გამჭვირვალობა გაზრდილია</t>
  </si>
  <si>
    <t>აპარატის თანამშრომელთა  ანაზღაურებისა და წახალისების გამჭვირვალე და ობიექტური სისტემის დანერგვა</t>
  </si>
  <si>
    <t xml:space="preserve">13.1.2. </t>
  </si>
  <si>
    <t>. აპარატის თანამშრომელთა დანიშვნის, დაწინაურების და გათავისუფლების მარეგულირებელი ნორმების დახვეწა საჭიროებისამებრ</t>
  </si>
  <si>
    <t>13.1.1</t>
  </si>
  <si>
    <t>შედეგი 13.1 დამოუკიდებელი მარეგულირებელი ორგანოების თანამშრომლების დანიშვნის, დაწინაურებისა და გათავისუფლების პროცედურები დახვეწილია; ანაზღაურების გამჭვირვალე სისტემა დანერგილია</t>
  </si>
  <si>
    <t>თავდაცვის სამინისტროს საქმიანობასთან დაკავშირებული ინფორმაციის ხელმისაწვდომობის გაზრდა</t>
  </si>
  <si>
    <t xml:space="preserve">12.7.2. </t>
  </si>
  <si>
    <t>რეფორმების შემუშავებისა და განხორციელება-შეფასების პროცესებში სამოქალაქო საზოგადოების ჩართვა</t>
  </si>
  <si>
    <t>12.7.1.</t>
  </si>
  <si>
    <t>შედეგი 12.7. თავდაცვის სამინისტროს მიერ განხორციელებული რეფორმების ეფექტიანობა გაზრდილია; თავდაცვის სექტორის მიმართ მაღალი საზოგადოებრივი ნდობა შენარჩუნებულია</t>
  </si>
  <si>
    <t>ანტიკორუფციული ტრენინგების ორგანიზება მაღალ კორუფციულ რისკის შემცველ თანამდებობზე დანიშნული პერსონალისთვის</t>
  </si>
  <si>
    <t xml:space="preserve">12.6.1. </t>
  </si>
  <si>
    <t>შედეგი 12.6. თავდაცვის სისტემის პერსონალის ცნობიერება კორუფციის, მისი გამომწვევი მიზეზების, შედეგებისა და პრევენციის გზების შესახებ ამაღლებულია</t>
  </si>
  <si>
    <t>თავდაცვის სამინისტროს ერთიანი ელექტრონული სისტემის შექმნა</t>
  </si>
  <si>
    <t xml:space="preserve">12.5.2. </t>
  </si>
  <si>
    <t>შესყიდვების დაგეგმვისა და ადმინისტრირების  გაუმჯობესება</t>
  </si>
  <si>
    <t xml:space="preserve">12.5.1. </t>
  </si>
  <si>
    <t>შედეგი 12.5. შესყიდვების სფეროში კორუფციული რისკები შემცირებულია</t>
  </si>
  <si>
    <t xml:space="preserve"> სამხედრო პოლიციის სტრუქტურული რეორგანიზაცია</t>
  </si>
  <si>
    <t>12.4.1.</t>
  </si>
  <si>
    <t xml:space="preserve">შედეგი 12.4. თავდაცვის სამინისტროს შიდა მაკონტროლებელი სტრუქტურული ერთეულების  ეფექტიანობა გაზრდილია </t>
  </si>
  <si>
    <t>12.3.1.</t>
  </si>
  <si>
    <t>შედეგი 12.3.  საპარლამენტო ზედამხედველობა გაზრდილია</t>
  </si>
  <si>
    <t>მითითებულია ტრენინგის ხარჯი</t>
  </si>
  <si>
    <t>რესურსების მართვის სისტემის ინსტიტუციონალიზაცია</t>
  </si>
  <si>
    <t xml:space="preserve">12.2.1. </t>
  </si>
  <si>
    <t>შედეგი 12.2. ბიუჯეტის დაგეგმვისა და აღსრულების გამართული სისტემა შექმნილია</t>
  </si>
  <si>
    <t xml:space="preserve"> თავდაცვის სამინისტროს და შეიარაღებული ძალების ტრანსფორმაცია</t>
  </si>
  <si>
    <t>12.1.1.</t>
  </si>
  <si>
    <t>შედეგი 12.1. თავდაცვის სექტორის ტრანფორმაციის პროცესი განხორციელებულია</t>
  </si>
  <si>
    <t xml:space="preserve">საზოგადოებრივი ზედამხედველობის საბჭო შექმნილია </t>
  </si>
  <si>
    <t>შრომის პირობების ინსპექტირების პროცესზე საზოგადოებრივი ზედამხედველობის განხორციელების უზრუნველყოფა</t>
  </si>
  <si>
    <t>შედეგი 10.4. კორუფციული რისკები შეფასებულია შრომის პირობების დაცვის სფეროში</t>
  </si>
  <si>
    <t>მიმღები ოჯახის შეფასებისა და ბავშვისთვის მომსახურების მიწოდების პროცესში პირადი დაინტერესების მინიმიზაციის მიზნით მარეგულირებელი ნორმების დახვეწა</t>
  </si>
  <si>
    <t>10.2.3.</t>
  </si>
  <si>
    <t>სომხურ და აზერბაიჯანულ ენოვანი ბუკლეტების გავრცელება დასრულებულია</t>
  </si>
  <si>
    <t>სომხურ და აზერბაიჯანულ ენოვანი ბუკლეტების დაბეჭდვა დასრულებულია</t>
  </si>
  <si>
    <t xml:space="preserve"> ქართულენოვანი  ბუკლეტების გავრცელება დასრულებულია</t>
  </si>
  <si>
    <t>მოსახლეობის ინფორმირებულობის გაზრდის მიზნით ბუკლეტების დაბეჭდვა ქართულ ენაზე დასრულებულია</t>
  </si>
  <si>
    <t>10.2.2.</t>
  </si>
  <si>
    <t>საყოველთაო ჯანდაცვის პროგრამის ხარჯთეფექტიანობისა და ანაზღაურების მექანიზმების გამჭვირვალობის  გაუმჯობესების მიზნით, სელექტიური კონტრაქტირების მექანიზმების დანერგვა</t>
  </si>
  <si>
    <t>10.2.1.</t>
  </si>
  <si>
    <t>შედეგი 10.2. საყოველთაო ჯანდაცვის სახელმწიფო პროგრამაში კორუფციული რისკების შემცირების მიზნით მომსახურების ანაზღაურების მექანიზმები გაუმჯობესებულია</t>
  </si>
  <si>
    <t>ჯანმრთელობის დაცვის  სახელმწიფო პროგრამების გამჭვირვალობის გაზრდის მიზნით ადმინისტრირების მექანიზმების დახვეწა</t>
  </si>
  <si>
    <t>10.1.1.</t>
  </si>
  <si>
    <t>შედეგი 10.1. ჯანდაცვის სახელმწიფო პროგრამებში კორუფციული რისკები შეფასებულია</t>
  </si>
  <si>
    <t>2016 წელს განხორციელდა აღნიშნული აქტივობის სრული დაფარვა. 2017-2018 წლებში დამატებითი ხარჯები არ არის  განსაზღვრული</t>
  </si>
  <si>
    <t xml:space="preserve"> მომეტებული ტექნიკური საფრთხის შემცველი ობიექტების ინსპექტირებისა და მართვის ერთიანი ელექტრონული სისტემის დანერგვა</t>
  </si>
  <si>
    <t>ტექნიკური და სამშენებლო ზედამხედველობის სააგენტო</t>
  </si>
  <si>
    <t>9.5.1.</t>
  </si>
  <si>
    <t>სსიპ - სახელმწიფო ქონების ეროვნული სააგენტო</t>
  </si>
  <si>
    <t xml:space="preserve">მონიტორინგის მოდული დანერგილია
</t>
  </si>
  <si>
    <t xml:space="preserve">მონიტორინგის მოდული გაშვებულია რეალურ რეჟიმში
</t>
  </si>
  <si>
    <t xml:space="preserve">მონიტორინგის მოდულის სატესტო ვერსია გაშვებულია
</t>
  </si>
  <si>
    <t xml:space="preserve">მონიტორინგის მოდულის სატესტო ვერსიის შექმნა
</t>
  </si>
  <si>
    <t>2017 წელს მოდულის შექმნისა და დანერგვის ხარჯი 120 000 ლარს შეადგენს, ხოლო 2018 წელს მოდულის მომსახურების  წლიური ხარჯი განისაზღვრება 100 000 ლარით</t>
  </si>
  <si>
    <t xml:space="preserve"> სახელმწიფო ქონების მართვის სისტემა - მონიტორინგის მოდულის დანერგვა </t>
  </si>
  <si>
    <t xml:space="preserve">9.4.3. </t>
  </si>
  <si>
    <t>*</t>
  </si>
  <si>
    <t>მოდულის დანერგვის ხარჯი შეადგენს 50 000 აშშ დოლარს. 18.01.2017 მდგომარეობით (1 აშშ დოლარის ღირებულება შეადგენს 2.6543 ლარს)  50 000$ ექვივალენტია 132 715 ლარი. იმ შემთხვევაში თუ დონორული დახმარების მოძიება იქნება შეუძლებელი ან მოდულის დანერგვისათვის საჭირო თანხის რაოდენობა გადააჭარბებს ზემოაღნიშნულ თანხას (132 715 ლარს), სსიპ - სახელმწიფო ქონების ეროვნული სააგენტოს ბიუჯეტიდან მოხდება შესაბამისი მატერიალური რესურსის გამოყოფა</t>
  </si>
  <si>
    <t>სახელმწიფო ქონების მართვის სისტემა - მომხმარებლის მოდულის დანერგვა</t>
  </si>
  <si>
    <t xml:space="preserve">9.4.2. </t>
  </si>
  <si>
    <t>განთავსებული ინფორმაციის განახლება/მონიტორინგი</t>
  </si>
  <si>
    <t xml:space="preserve"> რეგულარულად ხორციელდება განთავსებული ინფორმაციის განახლება/მონიტორინგი</t>
  </si>
  <si>
    <t xml:space="preserve"> ინფორმაცია განთავსებულია ვებ-გვერდზე</t>
  </si>
  <si>
    <t xml:space="preserve"> მიმდინარეობს მუშაობა ინვენტარიზაციის შედეგად აღმოჩენილი ობიექტების შესახებ ინფორმაციის  ვებ-გვერდზე განთავსების მიზნით</t>
  </si>
  <si>
    <t>აღნიშნული აქტივობა დაკავშირებულია მომხმარებლის მოდულის დანარგვასთან</t>
  </si>
  <si>
    <t>ინვენტარიზაციის შედეგად აღმოჩენილი ობიექტების შესახებ ინფორმაციის განთავსება ვებ-გვერდზე</t>
  </si>
  <si>
    <t xml:space="preserve">9.4.1. </t>
  </si>
  <si>
    <t>შედეგი 9.4. სახელმწიფო ქონების ეროვნული სააგენტოს მომსახურების ხელმისაწვდომობა გაზრდილია</t>
  </si>
  <si>
    <t xml:space="preserve">მსხვილ საწარმოთა ვებ-გვერდებზე საჯარო ინფორმაციის პროაქტიულად გამოქვეყნების პრაქტიკა დანერგილია
</t>
  </si>
  <si>
    <t>სახელმწიფოს წილობრივი მონაწილეობით შექმნილი საწარმოების მიერ საჯარო ინფორმაციის ხელმისაწვდომობის გაზრდა</t>
  </si>
  <si>
    <t>9.3.3</t>
  </si>
  <si>
    <r>
      <t>სულ</t>
    </r>
    <r>
      <rPr>
        <sz val="8"/>
        <color theme="1"/>
        <rFont val="Cambria"/>
        <family val="1"/>
      </rPr>
      <t xml:space="preserve"> </t>
    </r>
    <r>
      <rPr>
        <sz val="8"/>
        <color theme="1"/>
        <rFont val="Sylfaen"/>
        <family val="1"/>
      </rPr>
      <t>მცირე</t>
    </r>
    <r>
      <rPr>
        <sz val="8"/>
        <color theme="1"/>
        <rFont val="Cambria"/>
        <family val="1"/>
      </rPr>
      <t xml:space="preserve"> 10 </t>
    </r>
    <r>
      <rPr>
        <sz val="8"/>
        <color theme="1"/>
        <rFont val="Sylfaen"/>
        <family val="1"/>
      </rPr>
      <t>საწარმოთი</t>
    </r>
    <r>
      <rPr>
        <sz val="8"/>
        <color theme="1"/>
        <rFont val="Cambria"/>
        <family val="1"/>
      </rPr>
      <t xml:space="preserve">  </t>
    </r>
    <r>
      <rPr>
        <sz val="8"/>
        <color theme="1"/>
        <rFont val="Sylfaen"/>
        <family val="1"/>
      </rPr>
      <t>საწარმოთა</t>
    </r>
    <r>
      <rPr>
        <sz val="8"/>
        <color theme="1"/>
        <rFont val="Cambria"/>
        <family val="1"/>
      </rPr>
      <t xml:space="preserve"> </t>
    </r>
    <r>
      <rPr>
        <sz val="8"/>
        <color theme="1"/>
        <rFont val="Sylfaen"/>
        <family val="1"/>
      </rPr>
      <t>რაოდენობის</t>
    </r>
    <r>
      <rPr>
        <sz val="8"/>
        <color theme="1"/>
        <rFont val="Cambria"/>
        <family val="1"/>
      </rPr>
      <t xml:space="preserve"> </t>
    </r>
    <r>
      <rPr>
        <sz val="8"/>
        <color theme="1"/>
        <rFont val="Sylfaen"/>
        <family val="1"/>
      </rPr>
      <t>შემცირება</t>
    </r>
    <r>
      <rPr>
        <sz val="8"/>
        <color theme="1"/>
        <rFont val="Cambria"/>
        <family val="1"/>
      </rPr>
      <t xml:space="preserve"> </t>
    </r>
    <r>
      <rPr>
        <sz val="8"/>
        <color theme="1"/>
        <rFont val="Sylfaen"/>
        <family val="1"/>
      </rPr>
      <t>ლიკვიდაცია</t>
    </r>
    <r>
      <rPr>
        <sz val="8"/>
        <color theme="1"/>
        <rFont val="Cambria"/>
        <family val="1"/>
      </rPr>
      <t>-</t>
    </r>
    <r>
      <rPr>
        <sz val="8"/>
        <color theme="1"/>
        <rFont val="Sylfaen"/>
        <family val="1"/>
      </rPr>
      <t>შერწყმა</t>
    </r>
    <r>
      <rPr>
        <sz val="8"/>
        <color theme="1"/>
        <rFont val="Cambria"/>
        <family val="1"/>
      </rPr>
      <t>-</t>
    </r>
    <r>
      <rPr>
        <sz val="8"/>
        <color theme="1"/>
        <rFont val="Sylfaen"/>
        <family val="1"/>
      </rPr>
      <t>გაკოტრების</t>
    </r>
    <r>
      <rPr>
        <sz val="8"/>
        <color theme="1"/>
        <rFont val="Cambria"/>
        <family val="1"/>
      </rPr>
      <t xml:space="preserve"> </t>
    </r>
    <r>
      <rPr>
        <sz val="8"/>
        <color theme="1"/>
        <rFont val="Sylfaen"/>
        <family val="1"/>
      </rPr>
      <t>გზით</t>
    </r>
  </si>
  <si>
    <t>უმოქმედო და არამომგებიანი სახელმწიფოს წილობრივი მონაწილეობით შექმნილი საწარმოების შემცირება</t>
  </si>
  <si>
    <t>9.3.2.</t>
  </si>
  <si>
    <t xml:space="preserve">ტრენინგები ტარდება 2 დღის განმავლობაში და საჭიროა ტრენერების ანაზღაურება  განისაზღვროს 2 დღისათვის, თუმცა ტრენერების დაბინავება საჭიროა მხოლოდ 1 დღის განმავლობაში. </t>
  </si>
  <si>
    <t xml:space="preserve">სახელმწიფოს წილობრივი მონაწილეობით შექმნილი საწარმოების მმართველი რგოლისთვის ანტიკორუფციულ საკითხებზე ტრენინგების ორგანიზება </t>
  </si>
  <si>
    <t>9.3.1</t>
  </si>
  <si>
    <r>
      <t>შედეგი 9.3. სახელმწიფოს</t>
    </r>
    <r>
      <rPr>
        <sz val="11"/>
        <color rgb="FF000000"/>
        <rFont val="Calibri"/>
        <family val="2"/>
      </rPr>
      <t xml:space="preserve"> </t>
    </r>
    <r>
      <rPr>
        <b/>
        <sz val="8"/>
        <color theme="1"/>
        <rFont val="Sylfaen"/>
        <family val="1"/>
      </rPr>
      <t>წილობრივი</t>
    </r>
    <r>
      <rPr>
        <b/>
        <sz val="8"/>
        <color theme="1"/>
        <rFont val="Sylfaen"/>
        <family val="2"/>
        <scheme val="minor"/>
      </rPr>
      <t xml:space="preserve"> </t>
    </r>
    <r>
      <rPr>
        <b/>
        <sz val="8"/>
        <color theme="1"/>
        <rFont val="Sylfaen"/>
        <family val="1"/>
      </rPr>
      <t>მონაწილეობით</t>
    </r>
    <r>
      <rPr>
        <b/>
        <sz val="8"/>
        <color theme="1"/>
        <rFont val="Sylfaen"/>
        <family val="2"/>
        <scheme val="minor"/>
      </rPr>
      <t xml:space="preserve"> </t>
    </r>
    <r>
      <rPr>
        <b/>
        <sz val="8"/>
        <color theme="1"/>
        <rFont val="Sylfaen"/>
        <family val="1"/>
      </rPr>
      <t>შექმნილ</t>
    </r>
    <r>
      <rPr>
        <b/>
        <sz val="8"/>
        <color theme="1"/>
        <rFont val="Sylfaen"/>
        <family val="2"/>
        <scheme val="minor"/>
      </rPr>
      <t xml:space="preserve"> </t>
    </r>
    <r>
      <rPr>
        <b/>
        <sz val="8"/>
        <color theme="1"/>
        <rFont val="Sylfaen"/>
        <family val="1"/>
      </rPr>
      <t>საწარმოებში</t>
    </r>
    <r>
      <rPr>
        <b/>
        <sz val="8"/>
        <color theme="1"/>
        <rFont val="Sylfaen"/>
        <family val="2"/>
        <scheme val="minor"/>
      </rPr>
      <t xml:space="preserve"> </t>
    </r>
    <r>
      <rPr>
        <b/>
        <sz val="8"/>
        <color theme="1"/>
        <rFont val="Sylfaen"/>
        <family val="1"/>
      </rPr>
      <t>კეთილსინდისიერებისა</t>
    </r>
    <r>
      <rPr>
        <b/>
        <sz val="8"/>
        <color theme="1"/>
        <rFont val="Sylfaen"/>
        <family val="2"/>
        <scheme val="minor"/>
      </rPr>
      <t xml:space="preserve"> </t>
    </r>
    <r>
      <rPr>
        <b/>
        <sz val="8"/>
        <color theme="1"/>
        <rFont val="Sylfaen"/>
        <family val="1"/>
      </rPr>
      <t>და</t>
    </r>
    <r>
      <rPr>
        <b/>
        <sz val="8"/>
        <color theme="1"/>
        <rFont val="Sylfaen"/>
        <family val="2"/>
        <scheme val="minor"/>
      </rPr>
      <t xml:space="preserve"> </t>
    </r>
    <r>
      <rPr>
        <b/>
        <sz val="8"/>
        <color theme="1"/>
        <rFont val="Sylfaen"/>
        <family val="1"/>
      </rPr>
      <t>ანტიკორუფციული</t>
    </r>
    <r>
      <rPr>
        <b/>
        <sz val="8"/>
        <color theme="1"/>
        <rFont val="Sylfaen"/>
        <family val="2"/>
        <scheme val="minor"/>
      </rPr>
      <t xml:space="preserve"> </t>
    </r>
    <r>
      <rPr>
        <b/>
        <sz val="8"/>
        <color theme="1"/>
        <rFont val="Sylfaen"/>
        <family val="1"/>
      </rPr>
      <t>პროგრამები</t>
    </r>
    <r>
      <rPr>
        <b/>
        <sz val="8"/>
        <color theme="1"/>
        <rFont val="Sylfaen"/>
        <family val="2"/>
        <scheme val="minor"/>
      </rPr>
      <t xml:space="preserve"> </t>
    </r>
    <r>
      <rPr>
        <b/>
        <sz val="8"/>
        <color theme="1"/>
        <rFont val="Sylfaen"/>
        <family val="1"/>
      </rPr>
      <t>დანერგილია</t>
    </r>
  </si>
  <si>
    <t xml:space="preserve">სულ მცირე ერთი რეკომენდაცია გაცემულია სახელმწიფო ხელისუფლების, ავტონომიური რესპუბლიკის ხელისუფლებისა ან  ადგილობრივი თვითმმართველობის ორგანოების მიმართ </t>
  </si>
  <si>
    <t xml:space="preserve">სულ მცირე ოთხი  სასაქონლო ბაზრის მოკვლევა, შესწავლა ან მონიტორინგი </t>
  </si>
  <si>
    <t xml:space="preserve">სულ მცირე ორი რეკომენდაცია გაცემულია სახელმწიფო ხელისუფლების, ავტონომიური რესპუბლიკის ხელისუფლებისა ან  ადგილობრივი თვითმმართველობის ორგანოების მიმართ </t>
  </si>
  <si>
    <t xml:space="preserve"> სასაქონლო ბაზრებზე კონკურენტული გარემოს შეფასება: მოკლვევა/შესწავლა/მონიტორინგი (განსაკუთრებით, სახელმწიფო ხელისუფლების, ავტონომიური რესპუბლიკის ხელისუფლებისა და ადგილობრივი თვითმმართველობის ორგანოების ქმედებების კონკურენციის კანონთან შესაბამისობის შესწავლის კუთხით).</t>
  </si>
  <si>
    <t>სსიპ - კონკურენციის სააგენტო</t>
  </si>
  <si>
    <t>9.2.4.</t>
  </si>
  <si>
    <t xml:space="preserve">სულ მცირე ორი ტრენინგი/კონფერენცია </t>
  </si>
  <si>
    <t>გამოცემული და სააგენტოს ოფიციალურ ვებ-გვერდზე ატვირთულია კონკურენციის პილიტიკის ცალკეულ საკითხებზე ევროკომისიის მიერ მიღებული გადაწყვეტილებების ანალიზი ქართულ ენაზე</t>
  </si>
  <si>
    <t xml:space="preserve">გამოცემულია სარეკომენდაციო ბროშურა კანონმდებლობის გამოყენების თაობაზე </t>
  </si>
  <si>
    <t>სულ მცირე  ერთი სარეკომენდაციო განმარტება მიღებულია და ატვირთულია სააგენტოს ოფიციალურ ვებ-გვერდზე</t>
  </si>
  <si>
    <t>9.2.3. +263:268263:269263:268F263263:266F263263:266</t>
  </si>
  <si>
    <t>საზოგადოებრივი ცნობიერების დონის ამაღლება და კონკურენციის კანონმდებლობის გამოყენებასთან დაკავშირებით სარეკომენდაციო განმარტებების გაცემა</t>
  </si>
  <si>
    <t xml:space="preserve">9.2.3. </t>
  </si>
  <si>
    <t>კანონში განხორციელებული ცვლილებების შესაბამისად, შეტანილია ცვლილებები კანონქვემდებარე ნორმატიულ აქტებში</t>
  </si>
  <si>
    <t xml:space="preserve">"კონკურენციის შესახებ" საქართველოს კანონის ცვლილებების პროექტი წარდგენილია საქართველოს მთავრობისათვის </t>
  </si>
  <si>
    <t>ადმინისტრაციული ხარჯები</t>
  </si>
  <si>
    <t>საკანონმდებლო ბაზის დახვეწა და კანონის აღსრულების მექანიზმების გაუმჯობესება</t>
  </si>
  <si>
    <t xml:space="preserve">9.2.2. </t>
  </si>
  <si>
    <t>სულ მცირე ორი  სამუშაო ვიზიტი ორგანიზებულია სხვადასხვა ქვეყნების კონკურენციის ორგანოში/პროფილურ საერთაშორისო ორგანიზაციაში</t>
  </si>
  <si>
    <t xml:space="preserve">სულ მცირე  6 ტრენინგი  ჩატარებულია სააგენტოს თანამშრომლებისათვის. </t>
  </si>
  <si>
    <t>სულ მცირე ერთი  სამუშაო ვიზიტი ორგანიზებულია სხვადასხვა ქვეყნების კონკურენციის ორგანოში/პროფილურ საერთაშორისო ორგანიზაციაში</t>
  </si>
  <si>
    <t xml:space="preserve">სულ მცირე 4 ტრენინგი  ჩატარებულია სააგენტოს თანამშრომლებისათვის. </t>
  </si>
  <si>
    <t xml:space="preserve"> კონკურენციის სააგენტოს თანამშრომლების კვალიფიკაციის ამაღლება</t>
  </si>
  <si>
    <t>9.2.1.</t>
  </si>
  <si>
    <t>შედეგი 9.2. კონკურენციის სააგენტო ინსტიტუციურად გაძლიერებულია</t>
  </si>
  <si>
    <t>9.1.1.</t>
  </si>
  <si>
    <t xml:space="preserve">შედეგი 9.1.  ბიზნესის კეთილსინდისიერების რისკების შესახებ ცნობიერება ამაღლებულია </t>
  </si>
  <si>
    <t>ბიზნესის კეთილსინდისიერების საკითხებზე ბიზნეს სექტორის წარმომადგენლებისთვის შემუშავებულია რეკომენდაციები</t>
  </si>
  <si>
    <t>ფინანსდება ადმინისტრაციული ხარჯებიდან და დონორული სახსრებით</t>
  </si>
  <si>
    <t>შემოსავლების სამსახურის თანამშრომელთა ეთიკისა და ქცევის ზოგადი წესები დამტკიცებულია</t>
  </si>
  <si>
    <t>საგადასახადო სისტემაში დასაქმებული მოხელეებისათვის ანტიკორუფციულ საკითხებში კვალიფიკაციის ამაღლებისა და გადამზადების მიზნით სასწავლო პროგრამების შემუშავება და თანამშრომელთა სწავლება</t>
  </si>
  <si>
    <t>8.6.2.</t>
  </si>
  <si>
    <t xml:space="preserve">საჭიროების შემთხვევაში, დამტკიცებული რეგულაციები  განახლებულია - დეკემბერი  </t>
  </si>
  <si>
    <t>სსიპ შემოსავლების სამსახურის სტრუქტურული ერთეულების პროცედურული სახელმძღვანელოების შემუშავება და მუდმივი განახლება</t>
  </si>
  <si>
    <t>8.6.1.</t>
  </si>
  <si>
    <t xml:space="preserve">შედეგი 8.6. ანტიკორუფციულ საკითხებში საბაჟო და საგადასახადო სისტემების მოხელეთა კვალიფიკაცია ამაღლებულია </t>
  </si>
  <si>
    <t>საბაჟო გამშვებ პუნქტებში, გაფორმების ეკონომიკურ ზონებსა და მომსახურების დეპარტამენტის სერვის-ცენტრებში (საჭიროებიდან გამომდინარე) საინფორმაციო ხასიათის ვიდეო-რგოლები გაშვებულია</t>
  </si>
  <si>
    <t>საგანმანათლებლო/ საინფორმაციო ბროშურები მომზადებულია/განახლებულია</t>
  </si>
  <si>
    <t xml:space="preserve">. საგადასახადო და საზღვრის კვეთასთან დაკავშირებული ვალდებულებების ცოდნის დონის ამაღლება თანამედროვე საინფორმაციო-საკომუნიკაციო და საგანმანათლებლო ღონისძიებების საშუალებით </t>
  </si>
  <si>
    <t>8.5.3.</t>
  </si>
  <si>
    <t>1. პრიორიტეტული თემების მიხედვით მედია ინფორმირებულია - ბრიფინგები, ინტერვიუები, თოქშოუები; მოსალოდნელი სიახლეებისა და ცვლილებების მიხედვით შედგენილი და განხორციელებულია საინფორმაციო გეგმა; 2. საკანონმდებლო ცვლილებებსა და სიახლეებზე დაინტერესებული პირებისთვის ინფორმაციის მიწოდება საინფორმაციო ხასიათის ელ. შეტყობინებების სახით უზრუნველყოფილია; 3. მიმდინარეობს  არაქართულენოვან მედია გამოცემებთან თანამშრომლობის განსაკუთრებული ფორმა კომპაქტურად დასახლებულ რეგიონებში გადამხდელთა უკეთ ინფორმირების მიზნით</t>
  </si>
  <si>
    <t xml:space="preserve">საბაჟო და საგადასახადო პროცედურების, მიმდინარე რეფორმებისა და  სიახლეების  შესახებ  ინფორმაციის  ხელმისაწვდომობა და სამოქალაქო საზოგადოების ჩართულობის უზრუნველყოფა და რეფორმის პროცესის ინკლუზიურად წარმართვა </t>
  </si>
  <si>
    <t>8.5.2.</t>
  </si>
  <si>
    <t>ზოგადსაგანმანათლებლო დაწესებულებებში საგანმანათლებლო პროექტის ,,გადავიხადოთ გადასახადები უკეთესი მომავლისათვის"  განახორციელება - დეკემბერი</t>
  </si>
  <si>
    <t>გადასახადის გადამხდელებთან კომუნიკაციის ეფექტურობის ამაღლება</t>
  </si>
  <si>
    <t>8.5.1.</t>
  </si>
  <si>
    <t>შედეგი 8.5.  საგადასახადო სისტემების გამჭვირვალობა გაზრდილია და საზოგადოებაში საგადასახადო ცნობიერება ამაღლებულია</t>
  </si>
  <si>
    <t>საერთო სასამართლოებთან ელექტრონული საქმისწარმოება</t>
  </si>
  <si>
    <t>8.4.1.</t>
  </si>
  <si>
    <t>შედეგი 8.4. საგადასახადო დავების განხილვის არსებული სისტემა დახვეწილია</t>
  </si>
  <si>
    <t xml:space="preserve">თანამშრომელთა შეფასებისა და სამოტივაციო სქემების შემუშავება </t>
  </si>
  <si>
    <t>8.3.4.</t>
  </si>
  <si>
    <t>საგადასახადო ორგანოების/საბაჟო გამშვები პუნქტების/გაფორმების ეკონომიკური ზონების თანამშრომელთა პერიოდული განახლება და ურთიერთშენაცვლება</t>
  </si>
  <si>
    <t>8.3.3.</t>
  </si>
  <si>
    <t xml:space="preserve">1. თანამშრომელთა ვიდეო კამერებით აღჭურვის პროცესი დასრულებულია;  2. სერვის ცენტრები/წარმომადგენლობები ვიდეო-ჩამწერი საშუალებებით აღჭურვილია - დეკემბერი   </t>
  </si>
  <si>
    <t>1.  საბაჟო კონტროლის ზონების ვიდეო კამერებით აღჭურვის პროცესი დასრულებულია; 2. სერვის ცენტრების მომსახურების დარბაზებში არსებული ვიდეო-ჩამწერი საშუალებების ტექნიკური შემოწმება განხორციელებულია; 3. სერვის ცენტრების/წარმომადგენლობების ვიდეო-ჩამწერი საშუალებებით აღჭურვის მიზნით სათანადო ღონისძიებები განხორციელებულია; 4. უბნის ოფიცერთა ვიდეო-ჩამწერი საშუალებებით აღჭურვის მიზნით სათანადო ღონისძიებები განხორციელებულია - დეკემბერი</t>
  </si>
  <si>
    <t>სერვის ცენტრების მომსახურების დარბაზების, საბაჟო გამშვები პუნქტებისა და სხვა საბაჟო კონტროლის ზონების დამატებითი აღჭურვა ვიდეო-ჩამწერი საშუალებებით</t>
  </si>
  <si>
    <t>8.3.2</t>
  </si>
  <si>
    <t xml:space="preserve"> საჭიროების შემთხვევაში ახალი პროგრამული მოდულების შექმნასთან დაკავშირებით შემუშავებულია წინადადებები - დეკემბერი </t>
  </si>
  <si>
    <t xml:space="preserve">საბაჟო/საგადასახადო პროცედურების მიმდინარეობის და თანამშრომელთა მუდმივი მონიტორინგი;  </t>
  </si>
  <si>
    <t>8.3.1.</t>
  </si>
  <si>
    <t>შედეგი 8.3. საბაჟო-საგადასახადო  თანამშრომელთა მონიტორინგი მუდმივად ხორციელდება</t>
  </si>
  <si>
    <t xml:space="preserve"> ახალი ელექტრონული სერვისები დანერგილია - დეკემბერი       </t>
  </si>
  <si>
    <t xml:space="preserve">  გამოვლენილი ნაკლოვანებების საფუძველზე არსებული ელექტრონული სერვისები დახვეწილია - დეკემბერი       </t>
  </si>
  <si>
    <t>არსებული ელექტრონული სერვისების დახვეწა და ახალი ელექტრონული სერვისების დანერგვა</t>
  </si>
  <si>
    <t>8.2.2.</t>
  </si>
  <si>
    <t>მატერიალური ფორმით წარმოსადგენი/გასაცემი დოკუმენტების ელექტრონული ვერსიებით ჩანაცვლება</t>
  </si>
  <si>
    <t>8.2.1.</t>
  </si>
  <si>
    <t>შედეგი 8.2. ელექტრონული მომსახურების ხარისხის გაუმჯობესება</t>
  </si>
  <si>
    <t>საერთაშორისო რეიტინგების ანალიზი საქართველოში არსებული სისტემური სისუსტეების გამოვლენისა და სათანადო ღონისძიებების დაგეგმვის მიზნით</t>
  </si>
  <si>
    <t>8.1.7.</t>
  </si>
  <si>
    <t>მომსახურების ხარისხის გაუმჯობესება, მომსახურების ხარისხის შეფასების კრიტერიუმების განსაზღვრა და გადამხდელთა მომსახურების პროცესის მონიტორინგი</t>
  </si>
  <si>
    <t>8.1.6.</t>
  </si>
  <si>
    <t xml:space="preserve">ერთიანი მეთოდოლოგიური მიდგომების შემუშავება </t>
  </si>
  <si>
    <t>8.1.5.</t>
  </si>
  <si>
    <t>რისკის შეფასებაზე დაფუძნებული საბაჟო კონტროლის განხორციელება</t>
  </si>
  <si>
    <t>8.1.4.</t>
  </si>
  <si>
    <t xml:space="preserve">ავტომატიზირებული რისკის კრიტერიუმებისა და ზოგადი ანალიზის საფუძველზე მიმდინარე საგადასახადო კონტროლის დაგეგმვა-განხორციელება </t>
  </si>
  <si>
    <t>8.1.3.</t>
  </si>
  <si>
    <t>ავტომატიზირებული რისკის კრიტერიუმებისა და ზოგადი ანალიზის საფუძველზე საგადასახადო შემოწმებების დაგეგმვა-განხორციელება</t>
  </si>
  <si>
    <t>8.1.2.</t>
  </si>
  <si>
    <t>საგადასახადო შემოწმებების ხარისხის კონტროლის კრიტერიუმების დახვეწა და ახალი კრიტერიუმების დანერგვა</t>
  </si>
  <si>
    <t>8.1.1.</t>
  </si>
  <si>
    <t>შედეგი 8.1. გადასახადების ადმინისტრირება და საბაჟო კონტროლი გაუმჯობესებულია</t>
  </si>
  <si>
    <t>საჯარო სექტორის ბუღალტრული აღრიცხვის საერთაშორისო სტანდარტების (IPSAS) დანერგვა თვითმმართველ ერთეულებში</t>
  </si>
  <si>
    <t>საჯარო სექტორის ბუღალტრული აღრიცხვის საერთაშორისო სტანდარტების (IPSAS) დანერგვა სახელმწიფო ბიუჯეტის დაფინანსებაზე მყოფ ორგანიზაციებში</t>
  </si>
  <si>
    <t>7.2.3.3</t>
  </si>
  <si>
    <t>. საჯარო ფინანსების მართვის ელ. სისტემების ფუნქციონალებისა და სერვისების განვითარება</t>
  </si>
  <si>
    <t>ადგილობრივი თვითმმართველი ერთეულებისა და საჯარო სამართლის იურიდიული პირების სახსრების მართვის ინტეგრირება საჯარო ფინანსების მართვის ერთიან ელექტრონულ სისტემაში</t>
  </si>
  <si>
    <t>გაუმჯობესებულია სახელმწიფო შიდა ფინანსური კონტროლი სისტემის კუთხით არსებული მდგომარეობა</t>
  </si>
  <si>
    <t xml:space="preserve">7.2.3.6. </t>
  </si>
  <si>
    <t>პილოტური აუდიტების ჩატარება</t>
  </si>
  <si>
    <t xml:space="preserve">7.2.3.5. </t>
  </si>
  <si>
    <t xml:space="preserve">  შიდა აუდიტის სუბიექტების თანამშრომელთა კვალიფიკაციის ამაღლების წლიური გეგმის შესაბამისად ტრენინგების ჩატარება, მათ შორის კორუფციული ნიშნების იდენტიფიცირებისა და აღმოფხვრის საკითხებში</t>
  </si>
  <si>
    <t>7.2.3.4.</t>
  </si>
  <si>
    <t>შიდა აუდიტორთა კვალიფიკაციის ამაღლების ჩარჩოს შემუშვება</t>
  </si>
  <si>
    <t>შიდა აუდიტის კუთხით სახელმძღვანელოების სრულყოფა</t>
  </si>
  <si>
    <t xml:space="preserve">7.2.3.2. </t>
  </si>
  <si>
    <t>ხარისხის უზრუნველყოფის პროგრამა დანერგილია</t>
  </si>
  <si>
    <t xml:space="preserve">7.2.3.1. </t>
  </si>
  <si>
    <t>ჰარმონიზაციის ცენტრის თანამშრომელთა ადამიანური რესურსების გაძლიერება და კვალიფიკაციის ამაღლება</t>
  </si>
  <si>
    <t>საქართველოს ფინანსთა სამინისტრო; GIZ/Lous Berger</t>
  </si>
  <si>
    <t>7.2.2.1</t>
  </si>
  <si>
    <t xml:space="preserve"> დახვეწილია ფინანსური მართვისა და კონტროლის კუთხით არსებული მეთოდოლოგიური დოკუმენტები</t>
  </si>
  <si>
    <t>საქართველოს ფინანსთა სამინისტრო; OECD/SIGMA</t>
  </si>
  <si>
    <t>7.2.1.2.</t>
  </si>
  <si>
    <t>განხორციელებულია „სახელმწიფო შიდა ფინანსური კონტროლის შესახებ“ საქართველოს კანონის გადახედვა და საჭიროების შემთხვევაში შესაბამისი ცვლილებები განხორციელება</t>
  </si>
  <si>
    <t>. „სახელმწიფო შიდა ფინანსური კონტროლის შესახებ“ საქართველოს კანონის გადახედვა, პრაქტიკაში დაგროვებული შენიშვნების (ასეთი არსებობის შემთხვევაში) ცვლილებების განხორციელება</t>
  </si>
  <si>
    <t>7.2.1.1</t>
  </si>
  <si>
    <t xml:space="preserve">სახელმწიფო შესყიდვების სფეროს საკომუნიკაციო სტრატეგია განხორციელებულია/შესრულებულია </t>
  </si>
  <si>
    <t xml:space="preserve">სახელმწიფო შესყიდვების სფეროს საკომუნიკაციო სტრატეგია შემუშავებული და წარდგენილია სსიპ სახელმწიფო შესყიდვების სააგენტოს თანამშრომლებისთვის   </t>
  </si>
  <si>
    <t xml:space="preserve">სახელმწიფო შესყიდვების სფეროს საკომუნიკაციო სტრატეგიის შემუშავების მიზნით, შესაბამისი კვლევა ჩატარებულია </t>
  </si>
  <si>
    <t>სახელმწიფო შესყიდვების სფეროს საკომუნიკაციო სტრატეგიის შემუშავება და მიღება</t>
  </si>
  <si>
    <t>7.1.5.3.</t>
  </si>
  <si>
    <t xml:space="preserve">სახელმწიფო შესყიდვების წლიური გეგმების აგრეგირებული ინფორმაცია საჯაროდ გამოქვეყნებულია </t>
  </si>
  <si>
    <t xml:space="preserve">ფინანსდება ადმინისტრაციული ხარჯებიდან </t>
  </si>
  <si>
    <t>სახელმწიფო შესყიდვების წლიური გეგმების აგრეგირებული ინფორმაციის საჯაროდ გამოქვეყნება</t>
  </si>
  <si>
    <t>7.1.5.2.</t>
  </si>
  <si>
    <t xml:space="preserve">ტენდერებზე აგრეგირებული წლიური ინფორმაცია საჯაროდ გამოქვეყნებულია </t>
  </si>
  <si>
    <t xml:space="preserve">სახელმწიფო შესყიდვების ერთიანი ელექტრონული სისტემიდან შესაბამისი მონაცემები შეგროვებული და გაანალიზებულია, ინფოგრაფები და შესაბამისი ვებგვერდი შექმნილია </t>
  </si>
  <si>
    <t>ტენდერებზე აგრეგირებული წლიური ინფორმაციის საჯაროდ გამოქვეყნება</t>
  </si>
  <si>
    <t>7.1.5.1.</t>
  </si>
  <si>
    <t xml:space="preserve">შესყიდვის ობიექტებისა და მიმწოდებლების ელექტრონული კატალოგი (e-Market) განახლებულია - დამატებულია ახალი შესყიდვის ობიექტები </t>
  </si>
  <si>
    <t xml:space="preserve">შესყიდვის ობიექტებისა და მიმწოდებლების ელექტრონული კატალოგი (e-Market) განახლებულია - დამატებულია ახალი შესყიდვის ობიექტები  </t>
  </si>
  <si>
    <t xml:space="preserve">შესყიდვის ობიექტებისა და მიმწოდებლების ელექტრონული კატალოგი (e-Market) შექმნილი და გამოქვეყნებულია </t>
  </si>
  <si>
    <t>შესყიდვის ობიექტებისა და მიმწოდებლების ელექტრონული კატალოგის (e-Market) შექმნა და გამოქვეყნება</t>
  </si>
  <si>
    <t>7.1.4.4.</t>
  </si>
  <si>
    <t xml:space="preserve">ელექტრონული (ციფრული) ხელმოწერის გამოყენება შესაძლებელია სახელმწიფო შესყიდვების ერთიან ელექტრონულ სისტემაში  </t>
  </si>
  <si>
    <t xml:space="preserve">სახელმწიფო შესყიდვების ერთიან ელექტრონულ სისტემაში ელექტრონული (ციფრული) ხელმოწერის გამოყენების შესაძლებლობის დანერგვის მიზნით, წინამოსამზადებელი ტექნიკური სამუშაოები ჩატარებულია  </t>
  </si>
  <si>
    <t>ელექტრონული (ციფრული) ხელმოწერის გამოყენების შესაძლებლობის უზრუნველყოფა</t>
  </si>
  <si>
    <t>7.1.4.3.</t>
  </si>
  <si>
    <t xml:space="preserve">სახელმწიფო შესყიდვების ერთიანი ელექტრონული სისტემის კომპონენტები დაკავშირებულია eBudget-თან და ამ ფარგლებში განვითარებული და გაშვებულია ახალი სერვისები  </t>
  </si>
  <si>
    <t xml:space="preserve">მიმწოდებლების მიერ შემოსავლების სამსახურისა და საჯარო რეესტრის ეროვნული სააგენტოსგან გამოთხოვილი სხვადასხვა სახის ცნობების ავტომატიზებული ელექტრონული სერვისი შექმნილია </t>
  </si>
  <si>
    <t xml:space="preserve">სახელმწიფო შესყიდვების ერთიანი ელექტრონული სისტემის ფარგლებში დამატებული და გაშვებულია ახალი სერვისები  RS.GE-სთან მიმართებით </t>
  </si>
  <si>
    <t xml:space="preserve">სახელმწიფო შესყიდვების ერთიანი ელექტრონული სისტემის ფარგლებში დამატებული და გაშვებულია ახალი სერვისები  eTreasury-თან მიმართებით </t>
  </si>
  <si>
    <t>ახალი ელექტრონული სერვისების საშუალებით სახელმწიფო შესყიდვების ერთიანი ელექტრონული სისტემის სხვა სახელმწიფო ელექტრონულ სერვისებთან ინტეგრაცია</t>
  </si>
  <si>
    <t>7.1.4.2.</t>
  </si>
  <si>
    <t xml:space="preserve">Open Contracting Data Standard-ის ფორმატი სახელმწიფო შესყიდვების ერთიან ელექტრონულ სისტემაში დანერგილია  </t>
  </si>
  <si>
    <t xml:space="preserve">იუსტიციისა და ფინანსთა სამინისტროს შესაბამის IT ქვედანაყოფებთან Open Contracting Data Standard-ის ფორმატის დანერგვის მიზნით კონსულტაციები გამართულია  </t>
  </si>
  <si>
    <t xml:space="preserve">მონაცემთა ღიაობის პრინციპებისა და Open Contracting Data Standard-ის ფორმატის დანერგვის მიზნით კვლევა და ვორქშოპი ჩატარებულია მთავრობისა და სხვა დაინტერესებული სახელმწიფო უწყებების მონაწილეობით </t>
  </si>
  <si>
    <t xml:space="preserve">მონაცემთა ღიაობის პრინციპებისა და Open Contracting Data Standard-ის ფორმატის დანერგვის მიზნით საერთაშორისო დონორებთან კვლევა და საჭიროებები იდენტიფიცირებულია და ამ მიზნით საერთაშორისო პროექტი ინიცირებულია </t>
  </si>
  <si>
    <t>მონაცემთა ღიაობის პრინციპების დანერგვა და მონაცემთა რეგულარული გამოქვეყნება Open Contracting Data Standard-ის ფორმატში</t>
  </si>
  <si>
    <t>7.1.4.1.</t>
  </si>
  <si>
    <t xml:space="preserve"> შედეგი 7.1.4. სახელმწიფო შესყიდვების ერთიანი ელექტრონული სისტემა (eProcurement) მოდიფიცირებულია </t>
  </si>
  <si>
    <t xml:space="preserve">სახელმწიფო შესყიდვების სფეროში დავების განმხილველი ორგანოს  ინსტიტუციური და პროცედურული ჩარჩოს რეფორმირების მიზნით შემუშავებული ახალი წინადადებები და მიდგომები წარდგენილია საქართველოს მთავრობისთვის </t>
  </si>
  <si>
    <t xml:space="preserve">სახელმწიფო შესყიდვების სფეროში დავების განმხილველი ორგანოს  ინსტიტუციური და პროცედურული ჩარჩოს რეფორმირების მიზნით ახალი წინადადებები და მიდგომები შემუშავებულია </t>
  </si>
  <si>
    <t>საჯარო შესყიდვების სფეროში დავების განმხილველი ორგანოს  ინსტიტუციური და პროცედურული ჩარჩოს რეფორმირების მიზნით ახალი მიდგომების შემუშავება</t>
  </si>
  <si>
    <t>7.1.3.1.</t>
  </si>
  <si>
    <t xml:space="preserve">სახელმწიფო შესყიდვების განმახორციელებელ პირთა ეთიკის კოდექსი შემუშავებული და მიღებულია </t>
  </si>
  <si>
    <t xml:space="preserve">სახელმწიფო შესყიდვების განმახორციელებელ პირთა ეთიკის კოდექსის შემუშავების მიზნით სახელმწიფო შესყიდვების სფეროში დასაქმებულ პირთა კონფერენცია ჩატარებულია </t>
  </si>
  <si>
    <t>სახელმწიფო შესყიდვების განმახორციელებელ პირთა ეთიკის კოდექსის შემუშავება და მიღება</t>
  </si>
  <si>
    <t>7.1.2.2.</t>
  </si>
  <si>
    <t xml:space="preserve">სახელმწიფო შესყიდვების პროცესში გამარტივებული შესყიდვების რაოდენობის შემცირების მიზნით შემსყიდველ ორგანიზაციებთან მუდმივ რეჟიმში საქმიანი კომუნიკაცია დამყარებულია, მეთოდური მითითებები და რეკომენდაციები გაცემულია  </t>
  </si>
  <si>
    <t xml:space="preserve">სახელმწიფო შესყიდვების პროცესში გამარტივებული შესყიდვების რაოდენობის შემცირების მიზნით შემსყიდველ ორგანიზაციებთან მუდმივ რეჟიმში საქმიანი კომუნიკაცია დამყარებულია, მეთოდური მითითებები და რეკომენდაციები გაცემულია </t>
  </si>
  <si>
    <t>საჯარო შესყიდვების პროცესში გამარტივებული შესყიდვების რაოდენობის კიდევ უფრო შემცირების მიზნით პროცედურული ცვლილებების მომზადება</t>
  </si>
  <si>
    <t>7.1.2.1.</t>
  </si>
  <si>
    <t>შედეგი 7.1.2. სახელმწიფო შესყიდვების პროცესში კორუფციული რისკები შემცირებულია</t>
  </si>
  <si>
    <t xml:space="preserve">ევროკავშირის საჯარო შესყიდვების სფეროში მოქმედი ხელშეკრულების დადების მარეგულირებელი ძირითადი  სტანდარტების გაცნობის მიზნით სახელმწიფო შესყიდვების სააგენტოს თანამშრომლებისთვის ჩატარებულია სულ მცირე ერთი ვორქშოპი  </t>
  </si>
  <si>
    <t xml:space="preserve">ევროკავშირის საჯარო შესყიდვების სფეროში მოქმედი ხელშეკრულების დადების მარეგულირებელი ძირითადი სტანდარტების დანერგვის მიზნით, საკანონმდებლო ცვლილებები შემუშავებული და წარდგენილია საქართველოს მთავრობისა და პარლამენტისთვის </t>
  </si>
  <si>
    <t>ევროკავშირის საჯარო შესყიდვების სფეროში მოქმედი ხელშეკრულების დადების მარეგულირებელი ძირითადი სტანდარტების დანერგვის მიზნით შესაბამისი საკანონმდებლო ცვლილებების მომზადება და ინიცირება</t>
  </si>
  <si>
    <t>7.1.1.1.</t>
  </si>
  <si>
    <t xml:space="preserve"> შედეგი 7.1.1. სახელმწიფო შესყიდვების მარეგულირებელი კანონმდებლობა დაახლოებულია ევროკავშირის  შესაბამის კანონმდებლობასთან  </t>
  </si>
  <si>
    <t xml:space="preserve">ელექტრონული ბაზა დანერგილია </t>
  </si>
  <si>
    <t>ელექტრონული ბაზა შექმნილია</t>
  </si>
  <si>
    <t>სასამართლო გადაწყვეტილებები ელექტრონული მონაცემთა ბაზის შექმნა</t>
  </si>
  <si>
    <t>იუსტიციის უმაღლესი საბჭო; საერთო სასამართლოების დეპარტამენტი</t>
  </si>
  <si>
    <t xml:space="preserve">6.3.2. </t>
  </si>
  <si>
    <t xml:space="preserve"> საქმეთა განაწილების ელექტრონული პროგრამის პილოტის ამოქმედება</t>
  </si>
  <si>
    <t>6.3.1.</t>
  </si>
  <si>
    <t>შედეგი 6.3.  სასამართლოს მიმართ საზოგადოების ნდობის ამაღლება</t>
  </si>
  <si>
    <t>კორუფციის საკითხებზე სასწავლო მოდულის  (კურიკულუმის) შემუშავება და  მოსამართლეთათვის ტრენინგის ორგანიზება</t>
  </si>
  <si>
    <t>იუსტიციის უმაღლესი სკოლა</t>
  </si>
  <si>
    <t xml:space="preserve">6.2.7. </t>
  </si>
  <si>
    <t>დისციპლინური სამართალწარმოების ელექტრონული პროგრამის შემუშავება და დანერგვა</t>
  </si>
  <si>
    <t xml:space="preserve">6.2.6. </t>
  </si>
  <si>
    <t xml:space="preserve">სამოსამართლო ეთიკის საკითხებში მოსამართლეთათვის ტრენინგის ორგანიზება </t>
  </si>
  <si>
    <t xml:space="preserve">6.2.5. </t>
  </si>
  <si>
    <t>დისციპლინური პასუხისმგებლობის მარეგულირებელი ნორმების გადასინჯვა ეფექტურობის, გამჭვირვალობისა და ობიექტურობის გაზრდის მიზნით; დისციპლინური სამართალწარმოების პროცესის სრულყოფა და დისციპლინური პასუხისმგებლობის საფუძვლების ახლებურად ჩამოყალიბება</t>
  </si>
  <si>
    <t>6.2.4.</t>
  </si>
  <si>
    <t>ეთიკის საკითხებთან დაკავშირებით საკონსულტაციო მექანიზმის შექმნა იუსტიციის უმაღლესი საბჭოს ბაზაზე</t>
  </si>
  <si>
    <t>6.2.3.</t>
  </si>
  <si>
    <t>ეთიკის კოდექსთან დაკავშირებით სახელმძღვანელოს მომზადება</t>
  </si>
  <si>
    <t>6.2.2.</t>
  </si>
  <si>
    <t>სამოსამართლო ეთიკის მიმართულების განვითარება, კვლევითი მასალის მომზადება; მოსამართლეთა ეთიკის ახალი კოდექსის შემუშავება</t>
  </si>
  <si>
    <t xml:space="preserve">6.2.1. </t>
  </si>
  <si>
    <t>შედეგი 6.2.  სამოსამართლო ეთიკის პრინციპებისა და ინტერესთა კონფლიქტისა და შეუთავსებლობის მარეგულირებელი ნორმების იმპლემენტაცია; დისციპლინური პასუხისმგებლობის მექანიზმის დახვეწა</t>
  </si>
  <si>
    <t>სახელმწიფო ბიუჯეტი</t>
  </si>
  <si>
    <t>სსიპ იუსტიციის უმაღლეს სკოლაში იუსტიციის მსმენელთა მიღების, პროფესიული მომზადებისა და შეფასების საკანონმდებლო რეგულირების სრულყოფა და პრაქტიკაში იმპლემენტაცია</t>
  </si>
  <si>
    <t xml:space="preserve">6.1.5. </t>
  </si>
  <si>
    <t>საკანონმდებლო ცვლილებების პროექტი მიღებულია - ოქტომბერი</t>
  </si>
  <si>
    <t>საკანონმდებლო ცვლილებების პროექტი მომზადებულია - მარტი</t>
  </si>
  <si>
    <t xml:space="preserve"> მოსამართლეთა დამატებით ანაზღაურების ბონუსების საკითხის დარეგულირება</t>
  </si>
  <si>
    <t>6.1.4.</t>
  </si>
  <si>
    <t>საკანონმდებო ცვლილებები წარდგენილია მთავრობაში</t>
  </si>
  <si>
    <t xml:space="preserve">მომზადებულია საქართველოს უზანაესი სასამართლოს საკვალიფიკაციო პალატის საქმიანობის და პროცედურების თაობაზე საერთაშორისო პრაქტიკის ანალიზი </t>
  </si>
  <si>
    <t xml:space="preserve"> საქართველოს უზნაესი სასამართლოს საკვალიფიკაციო პალატის საქმიანობის და პროცედურების რეგულირება</t>
  </si>
  <si>
    <t>6.1.3.</t>
  </si>
  <si>
    <t xml:space="preserve"> მოსამართლის საკვალიფიკაციო გამოცდის სამართლებრივი და ორგანიზაციული გაუმჯობესება</t>
  </si>
  <si>
    <t>6.1.2.</t>
  </si>
  <si>
    <t>სამუშაო შეხვედრა და კონფერენცია</t>
  </si>
  <si>
    <t xml:space="preserve"> მოსამართლეთა დაწინაურების პროცესის რეგულირება ვაკანსიის ღიად გამოცხადების და ცხადი კრიტერიუმების მიხედვით</t>
  </si>
  <si>
    <t>6.1.1.</t>
  </si>
  <si>
    <t>შედეგი 6.1. მოსამართლეთა დაწინაურების, ანაზღაურებისა და მივლინების ობიექტური და გამჭვირვალე მექანიზმები ამოქმედებულია; მოსამართლის საკვალიფიკაციო გამოცდის და იუსტიციის მსმენელთა მიღების, მომზადების და შეფასების პროცედურები გაუმჯობესებულია</t>
  </si>
  <si>
    <t xml:space="preserve"> აღკვეთის ღონისძიების და საპროცესო შეთანხმების გაფორმების ერთიანი პოლიტიკა დანერგილია; დისკრეციული უფლებამოსილების გამოყენებისას გასათვალისწინებელი გარემოებების შესახებ რეკომენდაცია მომზადებულია</t>
  </si>
  <si>
    <t>მთავარი პროკურატურა</t>
  </si>
  <si>
    <t xml:space="preserve"> ანტიკორუფციულ საკითხებზე მომუშავე არასამთავრობო ორგანიზაციებთან  თანამშრომლობის კოორდინაცია უზრუნველყოფილია</t>
  </si>
  <si>
    <t>საქართველოს პროკურატურის, საქართველოს შინაგან საქმეთა სამინისტროს, სახელმწიფო უსაფრთხოების სამსახურის და საქართველოს ფინანსთა სამინისტროს საგამოძიებო სამსახურების მუშაობა კოორდინირებულია</t>
  </si>
  <si>
    <t>იურიდიულ პირთა მიმართ სისხლისსამართლებრივი დევნის მექანიზმების გაუმჯობესების მიზნით აღნიშნულ სფეროში მომუშავე პროფესიონალები გადამზადებული არიან</t>
  </si>
  <si>
    <t xml:space="preserve"> კორუფციული დანაშაულის გამოვლენისა და მისი პრევენციის მიზნით გამართულია საინფორმაციო ხასიათის შეხვედრები</t>
  </si>
  <si>
    <t xml:space="preserve"> პროკურორები და გამომძიებლები გადამზადებული არიან კორუფციული დანაშაულების გამოძიების მეთოდიკაში  </t>
  </si>
  <si>
    <t>პროკურორატურის საკონსულტაციო საბჭოს  ფუნქციები და მუშაობის პროცედურა გაწერილია და მისი როლი გაზრდილია</t>
  </si>
  <si>
    <t>5.3.1.</t>
  </si>
  <si>
    <t>შედეგი 5.3. პროკურატურაში კოლეგიური ორგანოების როლი გაზრდილია</t>
  </si>
  <si>
    <t>პროკურორებისათვის საქმეთა გადანაწილების სამართლიანი და გამჭვირვალე სისტემა შექმნილია და გამოიყენება პრაქტიკაში</t>
  </si>
  <si>
    <t xml:space="preserve">5.2.6. </t>
  </si>
  <si>
    <t xml:space="preserve"> გამჭვირვალე დისციპლინური პროცედურების დანერგვა; დისციპლინური სანქციების პროპორციულობის უზრუნველყოფა</t>
  </si>
  <si>
    <t>5.2.4.</t>
  </si>
  <si>
    <t>ეთიკის, ინტერესთა კონფლიქტისა და შეუთავსებლობის მარეგულირებელი ნორმების იმპლემენტაციის მექანიზმისთვის პროცედურული წესები შემუშავებულია</t>
  </si>
  <si>
    <t xml:space="preserve"> ეთიკის, ინტერესთა კონფლიქტისა და შეუთავსებლობის მარეგულირებელი ნორმების იმპლემენტაციის მექანიზმისთვის პროცედურული წესების შემუშავება</t>
  </si>
  <si>
    <t>5.2.2.</t>
  </si>
  <si>
    <t>ეთიკის, ინტერესთა კონფლიქტისა და შეუთავსებლობის მარეგულირებელი ნორმების დახვეწა საერთაშორისო გამოცდილების გათვალისწინებით</t>
  </si>
  <si>
    <t xml:space="preserve">5.2.1. </t>
  </si>
  <si>
    <t>შედეგი 5.2. სამართალდამცავ ორგანოებში ეთიკის, ინტერესთა კონფლიქტისა და შეუთავსებლობის,  დისციპლინური პასუხისმგებლობის მარეგულირებელი ნორმები გადასინჯულია და ეფექტიანად მუშაობს; საქმეთა განაწილების სამართლიანი სისტემა შექმნილია და ეფექტურად მუშაობს</t>
  </si>
  <si>
    <t>რაიონულ პროკურორებსა და რაიონული პროკურორის მოადგილეებს შორის ფუნქციების მკაფიოდაა გამიჯნული</t>
  </si>
  <si>
    <t>5.1.7.</t>
  </si>
  <si>
    <t>პროკურორთა რანგირების სისტემის რეფორმა განხორციელებულია</t>
  </si>
  <si>
    <t>5.1.6.</t>
  </si>
  <si>
    <t xml:space="preserve"> საპროკურორო საქმიანობის ხარისხის მონიტორინგი განხორციელებულია</t>
  </si>
  <si>
    <t>5.1.5.</t>
  </si>
  <si>
    <t xml:space="preserve"> საზოგადოებასთან ურთიერთობის სტარტეგიის შესაბამისად ანტიკორუფციულ საკითხებზე მრგვალი მაგიდების, სემინარების, კონკურსებისა და სხვა ღონისძიებების ორგანიზება</t>
  </si>
  <si>
    <t>ანტიკორუფციული საბჭოს სამდივნო, საქართველოს იუსტიციის სამინისტრო; არასამთავრობო სექტორი, სსიპ იუსტიციის სასწავლო ცენტრი</t>
  </si>
  <si>
    <t>4.1.4.</t>
  </si>
  <si>
    <t>ანტიკორუფციული პოლიტიკის შესახებ საზოგადოების ცნობიერების ამაღლების მიზნით საინფორმაციო შეხვედრების გამართვა</t>
  </si>
  <si>
    <t xml:space="preserve">4.1.3. </t>
  </si>
  <si>
    <t>შესაძლოა აღნიშნულ ღონისძიებებში არსებული შეხვედრები გაერთიანდეს ღონისძიება 4.1.3-ში გათვალისწინებულ შეხვედრებთან შესაბამისად ღირებულება განსხვავებული იქნება. ამასთან, გასათვალისწინებელია, რომ საორიენტაციო ფასები დათვლილია თბილისში დარბაზის ღირებულების მიხედვით,  რეგიონში ჩასატარებელ აქტივობებზე საჭიროა ღირებულების შესაბამისად დაანგარისება. გარდა ამისა, ამ და ღონისძიება 4.1.3-ში გათვალისწინებულ ღონისძიებებთან მიმართებაში შესაძლოა გამოყენებულ იქნეს იუსტიციის სახლებისა და საზოგადოებრივი ცენტრების რესურსი, ამ შემთხვევაში დარბაზზე ხარჯები შემცირდება</t>
  </si>
  <si>
    <t>ანტიკორუფციულ საკითხებში მოქალაქეთა ცნობიერების ამაღლების მიზნით საინფორმაციო კამპანიის დაგეგმვა და განხორციელება</t>
  </si>
  <si>
    <t>ანტიკორუფციული საბჭოს სამდივნო, საქართველოს იუსტიციის სამინისტრო; საქართველოს მთავრობის ადმინისტრაცია, არასამთავრობო სექტორი</t>
  </si>
  <si>
    <t>4.1.2</t>
  </si>
  <si>
    <t>ანტიკორუფციული საბჭოს სამდივნო, საქართველოს იუსტიციის სამინისტრო; საქართველოს მთავრობის ადმინისტრაცია, არასამთავრობო სექტორი, EaP, USAID</t>
  </si>
  <si>
    <t>4.1.1.</t>
  </si>
  <si>
    <t>ინფორმაციის თავისუფლების მარეგულირებელი ნორმების  იმპლემენტაციის მიზნით მოკლე საინფორმაციო ბროშურები  მომზადებულია და დაბეჭდილია (300 ცალი) -დეკემბერი</t>
  </si>
  <si>
    <t>ინფორმაციის თავისუფლების მარეგულირებელი ნორმების  იმპლემენტაციის მიზნით სულ მცირე 15 საინფორმაციო შეხვედრა ორგანიზებულია და 250-მდე წარმომადგენელმა მონაწილეობა მიიღო - დეკემბერი</t>
  </si>
  <si>
    <t>ინფორმაციის თავისუფლების მარეგულირებელი ნორმების  იმპლემენტაციის მიზნით  სამოქალაქო სექტორის მონაწილეობით მრგვალი მაგიდა ორგანიზებულია  - თებერვალი</t>
  </si>
  <si>
    <t>ინფორმაციის თავისუფლების შესახებ კანონპროექტის განხილვის მიზნით სამოქალაქო სექტორის მონაწილეობით მრგვალი მაგიდა ორგანიზებულია  - აპრილი</t>
  </si>
  <si>
    <t xml:space="preserve"> ინფორმაციის თავისუფლების მარეგულირებელი კანონმდებლობის დახვეწა  (OECD-ACN-ის მესამე რაუნდის შეფასების ანგარიშის რეკომენდაციების (10(1) გათვალისწინებით) და მისი აღსრულების მექანიზმის შემუშავება</t>
  </si>
  <si>
    <t>2.4.1.</t>
  </si>
  <si>
    <t>შედეგი 2.4. ინფორმაციის თავისუფლების მარეგულირებელი კანონმდებლობა გადასინჯულია და ეფექტიანად სრულდება</t>
  </si>
  <si>
    <t>სსიპ - საჯარო სამსახურის ბიურო</t>
  </si>
  <si>
    <t>მონიტორინგის პროცესში გამოვლენილი პრაქტიკის ანალიზი და სისტემის დახვეწა</t>
  </si>
  <si>
    <t xml:space="preserve"> დეკლარაციების მონიტორინგის დეპარტამენტის თანამშრომლების გადამზადება</t>
  </si>
  <si>
    <t>თანამდებობის პირთა საერთო რაოდენობის 5 %-ის მიერ შევსებული ქონებრივი მდგომარეობის დეკლარაციის შემოწმება</t>
  </si>
  <si>
    <t xml:space="preserve">დეკლარაციების მონიტორინგის განმახორციელებელი დეპარტამენტის შექმნა </t>
  </si>
  <si>
    <t>თანამდებობის პირთა ქონებრივი მდგომარეობის დეკლარაციების მონიტორინგის სისტემის დანერგვა მონიტორინგის განხორციელების მიზნით აუცილებელი ღონისძიებების განხორციელება</t>
  </si>
  <si>
    <t>2.3.1</t>
  </si>
  <si>
    <t>შედეგი 2.3. სამსახურში კორუფციის პრევენციის მიზნით საჯარო სამსახურის ბიუროს როლი გაზრდილია</t>
  </si>
  <si>
    <t xml:space="preserve"> ეთიკის, ინტერესთა კონფლიქტისა და შეუთავსებლობის საკითხებთან დაკავშირებით ელექტრონული, ონლაინ ტრენინ-მოდულის კონცეფციის საფუძველზე  პროგრამის შემუშავება</t>
  </si>
  <si>
    <t>ცენტრალური ხელისუფლებისა და ადგილობრივი თვითმმართველობის ყველა ორგანოთა სულ მცირე 2 თანამდებობის პირის დატრენინგება</t>
  </si>
  <si>
    <t>საჯარო სამართლის იურიდიული პირების სულ მცირე 2  თანამდებობის პირის დატრენინგება</t>
  </si>
  <si>
    <t xml:space="preserve"> ეთიკის, ინტერესთა კონფლიქტისა და შეუთავსებლობის საკითხებთან დაკავშირებით ელექტრონული, ონლაინ ტრენინგ მოდულის კონცეფციის შემუშავება</t>
  </si>
  <si>
    <t>საჩვენებელი ტრენინგის ჩატარება</t>
  </si>
  <si>
    <t xml:space="preserve">ცენტრალური ხელისუფლებისა და ადგილობრივი თვითმმართველობის  ორგანოთა თანამდებობის პირებისათვის ტრენინგის ჩატარების მიზნით,  ტრენერთა ტრენინგის (ToT) ჩატარება,  ტრენინგის მოდულისა და დღის წესრიგის შემუშავება </t>
  </si>
  <si>
    <t xml:space="preserve">ცენტრალური ხელისუფლებისა და ადგილობრივი თვითმმართველობის ყველა ორგანოთა სულ მცირე ორი წარმომადგენლის დატრენინგება; საჯარო სამართლის იურიდიული პირების, ასევე, იმ საწარმოთა სულ მცირე ერთი წარმომადგენლის დატრენინგება, რომელთა აქციათა ან წილის 100 პროცენტს ფლობს სახელმწიფო ან ადგილობრივი თვითმმართველობის ორგანო </t>
  </si>
  <si>
    <t xml:space="preserve"> ეთიკის, ინტერესთა კონფლიქტისა და შეუთავსებლობის საკითხებთან დაკავშირებით, ტრენინგების ჩატარება საჯარო მოხელეებისა და თანამდებობის პირებისათვის</t>
  </si>
  <si>
    <t>2.2.2</t>
  </si>
  <si>
    <t xml:space="preserve">სახელმძღვანელოს გაგზავნაყველა საჯარო დაწესებულებაში და გამოქვეყნება ბიუროს ვებ-გვერდზე </t>
  </si>
  <si>
    <t>სახელმძღვანელო საჯაროდ განხილვა</t>
  </si>
  <si>
    <t xml:space="preserve"> სახელმძღვანელოს სამუშაო ვერსიის შემუშავება</t>
  </si>
  <si>
    <t>სახელმძღვანელოზე მომუშავე სამუშაო ჯგუფის შექმნა</t>
  </si>
  <si>
    <t>საქართველოს მთავრობის დადგენილებით დამტკიცებული საჯარო მოხელეთა ეთიკისა და ქცევის ზოგადი წესების  მიხედვით სახელმძღვანელოს განახლება</t>
  </si>
  <si>
    <t>2.2.1</t>
  </si>
  <si>
    <t>შედეგი 2.2. საჯარო მოხელეთა ეთიკის, ინტერესთა კონფლიქტისა და შეუთავსებლობის მარეგულირებელი მექანიზმები დახვეწილია</t>
  </si>
  <si>
    <t>ადგილობრივი თვითმმართველობის ყველა ორგანოთა სულ მცირე 2 თანამდებობის პირი დატრენინგება</t>
  </si>
  <si>
    <t>ცენტრალური ხელისუფლების  ყველა ორგანოს სულ მცირე 2 თანამდებობის პირი დატრენინგება</t>
  </si>
  <si>
    <t>ტრენინგების ჩატარების მიზნით ცენტრალური საჯარო დაწესებულების ადამიანური რესურსების ერთეულების თანამშრომლების გადამზადება (ToT)</t>
  </si>
  <si>
    <t>მენეჯერულ პოზიციებზე დასაქმებულ პირთა გადამზადების მიზნით ტრენინგის მოდულის შემუშავება</t>
  </si>
  <si>
    <t>საჯარო სამსახურში შეფასების ერთიანი სისტემის დანერგვის მიზნით მენეჯერულ პოზიციებზე დასაქმებულ პირთა გადამზადება</t>
  </si>
  <si>
    <t>2.1.2</t>
  </si>
  <si>
    <t>„საჯარო დაწესებულებაში შრომის ანაზღაურების შესახებ“ საქართველოს კანონის პროექტის პარლამენტისათვის წარდგენა</t>
  </si>
  <si>
    <t>საჯარო დაწესებულებაში შრომის ანაზღაურების შესახებ“  საქართველოს კანონის პროექტის მთავრობისათვის წარდგენა</t>
  </si>
  <si>
    <t>„საჯარო დაწესებულებაში შრომის ანაზღაურების შესახებ“ საქართველოს კანონის პროექტი საჯაროდ განხილვა</t>
  </si>
  <si>
    <t>„საჯარო დაწესებულებაში შრომის ანაზღაურების შესახებ“ საქართველოს კანონის პროექტის შემუშავება</t>
  </si>
  <si>
    <t>საჯარო სამსახურში სამართლიანი ანაზღაურების სისტემის დანერგვის მიზნით რეკომენდაციების შემუშავება</t>
  </si>
  <si>
    <t>2.1.1</t>
  </si>
  <si>
    <t xml:space="preserve">შედეგი 2.1. მომზადებულია საჯარო სამსახურში მოხელის მიერ შესრულებული სამუშაოს შეფასების, ანაზღაურებისა და წახალისების ახალი სისტემა </t>
  </si>
  <si>
    <t xml:space="preserve"> ანტიკორუფციული მიმართულებით ანალიტიკური და სამართლებრივი კვლევები ხელმისაწვდომია საზოგადოებისათვის</t>
  </si>
  <si>
    <t>1.5.6.</t>
  </si>
  <si>
    <t xml:space="preserve"> კორუფციის საკითხებთან დაკავშირებული საერთაშორისო რეიტინგების რეგულარული ანალიზი</t>
  </si>
  <si>
    <t xml:space="preserve">1.5.5. </t>
  </si>
  <si>
    <t>განახლებულ სტრატეგიასა და სამოქმედო გეგმაში საკონსულტაციო მექანიზმის გამოყენებით მიღებული კომენტარები ასახულია საჭიროებისამებრ</t>
  </si>
  <si>
    <t>საკონულტაციო მექანიზმი დაიხვეწილია და განახლებულია და სამდივნოს ერთი თანამშრომელი პასუხისმგებელ პირად განისაზღვრულია</t>
  </si>
  <si>
    <t>საკონსულტაციო მექანიზმი ქმედითია</t>
  </si>
  <si>
    <t xml:space="preserve">1.5.4. </t>
  </si>
  <si>
    <t>2017-18</t>
  </si>
  <si>
    <t>იუსტიციის სამინისტროს ვებგვერდზე ანტიკორუფციული ბანერი შექმნილია</t>
  </si>
  <si>
    <t xml:space="preserve">1.5.3. </t>
  </si>
  <si>
    <t xml:space="preserve"> ანტიკორუფციული საბჭოს საქმიანობისა და ანტიკორუფციულ თემატიკაზე საინფორმაციო მასალების მომზადება</t>
  </si>
  <si>
    <t>1.5.2.</t>
  </si>
  <si>
    <t xml:space="preserve"> ანტიკორუფციული საბჭოს საქმიანობის შესახებ ინფორმაციის ხელმისაწვდომობის უზრუნველყოფა</t>
  </si>
  <si>
    <t>1.5.1.</t>
  </si>
  <si>
    <t xml:space="preserve"> საერთაშორისო დონეზე კორუფციის პრევენციის განმახორციელებელ ორგანოებთან ორმხრივი ან მრავალმხრივი თანამშრომლობის დამყარება</t>
  </si>
  <si>
    <t xml:space="preserve">ანტიკორუფციული საბჭოს სამდივნო, საქართველოს იუსტიციის სამინისტრო; პარტნიორ ქვეყნების კორუფციის პრევენციის განმახორციელებელი  ორგანოები; საერთაშორისო ორგანიზაციები </t>
  </si>
  <si>
    <t>1.4.2.</t>
  </si>
  <si>
    <t xml:space="preserve"> საერთაშორისო ორგანიზაციების რეკომენდაციების (GRECO, OECD-ACN) შესრულების ხელშეწყობა</t>
  </si>
  <si>
    <t>1.4.1.</t>
  </si>
  <si>
    <t>შესაძლოა შეიცვალოს დაფინანსების წყარო და/ან შემცირდეს ღირებულება არსებული რესურსის გამოყენების მიზეზით</t>
  </si>
  <si>
    <t>ანტიკორუფციული საბჭოს სამუშაო ჯგუფის წევრთა კვალიფიკაციის ამაღლება სტრატეგიული დოკუმენტების შემუშავების სტანდარტებსა და მეთოდოლოგიაზე</t>
  </si>
  <si>
    <t>ანტიკორუფციული საბჭოს სამდივნო, საქართველოს იუსტიციის სამინისტრო;  საქართველოს მთავრობის ადმინისტრაცია; იუსტიციის სასწავლო ცენტრი</t>
  </si>
  <si>
    <t xml:space="preserve">1.3.2. </t>
  </si>
  <si>
    <t>ანტიკორუფციული პოლიტიკისა და სამართლებრივი ბაზის შესახებ სახელმწიფო მოსამსახურეთა ტრენინგ-კურსის მომზადება და ტრენინგების ორგანიზება</t>
  </si>
  <si>
    <t>ანტიკორუფციული საბჭოს სამდივნო, საქართველოს იუსტიციის სამინისტრო; საჯარო სამსახურის ბიურო; იუსტიციის სასწავლო ცენტრი</t>
  </si>
  <si>
    <t xml:space="preserve">1.3.1. </t>
  </si>
  <si>
    <t xml:space="preserve"> ანტიკორუფციული სტრატეგიის და სამოქმედო გეგმის შესრულების მონიტორინგი ეფექტიანად ხორციელდება სამოქალაქო და ბიზნეს სექტორის ჩართულობით</t>
  </si>
  <si>
    <t>1.2.2.</t>
  </si>
  <si>
    <t xml:space="preserve"> ანტიკორუფციული სტრატეგიის და სამოქმედო გეგმის ყოველწლიური გადასინჯვა იმპლემენტაციის მდგომარეობისა და რეალური გამოწვევების შეფასების საფუძველზე</t>
  </si>
  <si>
    <t>1.2.1.</t>
  </si>
  <si>
    <t xml:space="preserve"> კორუფციული რისკების შეფასების მეთოდოლოგიის შემუშავება</t>
  </si>
  <si>
    <t>ანტიკორუფციული საბჭოს სამდივნო, საქართველოს იუსტიციის სამინისტრო; არასამთავრობო სექტორი</t>
  </si>
  <si>
    <t>1.1.3.</t>
  </si>
  <si>
    <t>ანტიკორუფციული საბჭოს სამდივნოს საქმიანობის სახელმძღვანელო განახლებულია</t>
  </si>
  <si>
    <t>1.1.2.</t>
  </si>
  <si>
    <t>ტრენინგ-გეგმის გათვალისწინებით   ანტიკორუფციული საბჭოს სამდივნოს თანამშრომლებს ჩაუტარათ ევროსაბჭოს ექსპერტებმა კორუფციის პრევენციის საკითხებში ტრენინგი ჩაუტარათ</t>
  </si>
  <si>
    <t>ტრენინგ-გეგმის გათვალისწინებით   ანტიკორუფციული საბჭოს სამდივნოს თანამშრომლებს IACA-ს ექსპერტებმა კორუფციის პრევენციის საკითხებში ტრენინგი ჩაუტარათ</t>
  </si>
  <si>
    <t xml:space="preserve"> ანტიკორუფციული საბჭოს სამდივნოს თანამშრომლების კვალიფიკაციის ამაღლება</t>
  </si>
  <si>
    <t>ანტიკორუფციული საბჭოს სამდივნო, საქართველოს იუსტიციის სამინისტრო; ევროპის საბჭო, IACA. იუსტიციის სასწავლო ცენტრი</t>
  </si>
  <si>
    <t>1.1.1.</t>
  </si>
  <si>
    <t>e</t>
  </si>
  <si>
    <t>c</t>
  </si>
  <si>
    <t>b</t>
  </si>
  <si>
    <t>a</t>
  </si>
  <si>
    <t>ფინანსური დეფიციტი</t>
  </si>
  <si>
    <t>დონორული დახმარება</t>
  </si>
  <si>
    <t>ჯამი</t>
  </si>
  <si>
    <t>შენობის შეძენა</t>
  </si>
  <si>
    <t>ITC სისტემები (კომპიუტერული პროგრამების შექმან/შეძენა)</t>
  </si>
  <si>
    <t>საშუალო ფასი</t>
  </si>
  <si>
    <t>რაოდენ.</t>
  </si>
  <si>
    <t>დღიური ანაზღაურება</t>
  </si>
  <si>
    <t>დღეები</t>
  </si>
  <si>
    <t>ტრენერის ანაზღაურება</t>
  </si>
  <si>
    <t>საკონფერენციო დარბაზის ქირა</t>
  </si>
  <si>
    <t>დაბინავების ხარჯი</t>
  </si>
  <si>
    <t>ხარჯი კაცზე</t>
  </si>
  <si>
    <t>მონაწილეების რ-ბა</t>
  </si>
  <si>
    <t>დღეების რ-ბა</t>
  </si>
  <si>
    <t>ჯგუფების რაოდენობა</t>
  </si>
  <si>
    <t>თვეების რაოდენობა</t>
  </si>
  <si>
    <t>საშუალო თვიური ხელფასი</t>
  </si>
  <si>
    <t>Nr</t>
  </si>
  <si>
    <t>საოფისე ავეჯი</t>
  </si>
  <si>
    <t>კომპიუტერები</t>
  </si>
  <si>
    <t>საერთაშორისო ექსპერტი</t>
  </si>
  <si>
    <t>ადგილობრივი ექსპერტი</t>
  </si>
  <si>
    <t>ნაბეჭდები მასალების ხარჯი</t>
  </si>
  <si>
    <t>საოფისე აღჭურვილობა</t>
  </si>
  <si>
    <t>ტექნიკური დახმარების დანახარჯი</t>
  </si>
  <si>
    <t>ვორქშოპის და ტრენინგის დანახარჯები</t>
  </si>
  <si>
    <t>ახალი თანამშრომლების აყვანა</t>
  </si>
  <si>
    <t>სამიზნეები/ქვე-ღონისძიებები</t>
  </si>
  <si>
    <t>შენიშვნები</t>
  </si>
  <si>
    <t>აქტივობა</t>
  </si>
  <si>
    <t xml:space="preserve">N0.  </t>
  </si>
  <si>
    <t>Annual Budget Allocation</t>
  </si>
  <si>
    <t>დაფინანსების წყარო</t>
  </si>
  <si>
    <t>აქტივობის ხარჯი</t>
  </si>
  <si>
    <t>ჯამური ხარჯი</t>
  </si>
  <si>
    <t>სხვა ხარჯები</t>
  </si>
  <si>
    <t>ინვესტიციების განხორცილების ხარჯები</t>
  </si>
  <si>
    <t>საქონლის და მომსახურეობის დანახარჯები</t>
  </si>
  <si>
    <t>ხელფასებზე და ანაზღაურებაზე გაწეული ხარჯები</t>
  </si>
  <si>
    <t>შედეგი 4.1. კორუფციასთან ბრძოლაში მიღწეული შედეგებისა და არსებული გამოწვევების შესახებ საზოგადოება ინფორმირებულია</t>
  </si>
  <si>
    <t xml:space="preserve">შედეგი 1.1 ინსტიტუციურად გაძლიერებული ანტიკორუფციული საბჭო </t>
  </si>
  <si>
    <t>შედეგი 1.2. ანტიკორუფციული სტრატეგიული დოკუმენტების გადასინჯვის პროცესი ინკლუზიურია, ხოლო შესრულების მონიტორინგი - ეფექტიანი</t>
  </si>
  <si>
    <t>შედეგი 1.3. საჯარო მოხელეთა კვალიფიკაცია ამაღლებულია ანტიკორუფციულ საკითხებში</t>
  </si>
  <si>
    <t xml:space="preserve">შედეგი 1.4. კორუფციის პრევენციის საკითხებზე საერთაშორისო თანამშრომლობა ეფექტიანია </t>
  </si>
  <si>
    <t xml:space="preserve">შედეგი 1.5. საზოგადოება ინფორმირებულია ანტიკორუფციული საბჭოსა და ანტიკორუფციული კუთხით მიმდინარე სიახლეების შესახებ </t>
  </si>
  <si>
    <t>შედეგი 3.1. ინფორმაციის თავისუფლების მარეგულირებელი კანონმდებლობა გადასინჯულია და ეფექტიანად სრულდება</t>
  </si>
  <si>
    <t>3.1.1.</t>
  </si>
  <si>
    <t>3.1.2.</t>
  </si>
  <si>
    <t>ინფორმაციის თავისუფლების მარეგულირებელი კანონმდებლობის დახვეწა  (OECD-ACN-ის მეოთხე რაუნდის შეფასების ანგარიშის რეკომენდაციების გათვალისწინებით და მისი აღსრულების მექანიზმის შემუშავება</t>
  </si>
  <si>
    <t xml:space="preserve">ინფორმაციის თავისუფლების შესახებ კანონპროექტის განხილვის პროცესში  საჯარო ინფორმაციის გაცემაზე პასუხისმგებელი პირთა მონაწილეობა უზრუნველყოფილია </t>
  </si>
  <si>
    <t xml:space="preserve"> საჯარო ინფორმაციის გაცემაზე პასუხისმგებელი პირების კვალიფიკაციის ამაღლება, საკოორდინაციო მექანიზმის განვითარება</t>
  </si>
  <si>
    <t xml:space="preserve">ინფორმაციის თავისუფლების შესახებ კანონპროექტი შემუშავებულია  </t>
  </si>
  <si>
    <t xml:space="preserve">შედეგი 3.2. ღია მმართველობის პარტნიორობის ეფექტიანი კოორდინაცია ეროვნულ დონეზე და სამოქმედო გეგმის შესრულების მონიტორინგი უზრუნველყოფილია </t>
  </si>
  <si>
    <t xml:space="preserve">3.2.1. </t>
  </si>
  <si>
    <t>3.2.2.</t>
  </si>
  <si>
    <t xml:space="preserve">ღია მმართველობა საქართველოს ფორუმის  სულ მცირე 4 შეხვედრა გამართულია </t>
  </si>
  <si>
    <t>ღია მმართველობა საქართველოს 2016-2017 წლების სამოქმედო გეგმის შესრულების შუალედური ანგარიში მომზადებულია</t>
  </si>
  <si>
    <t xml:space="preserve"> ღია მმართველობის სამოქმედო გეგმის შესრულების მონიტორინგი და შეფასება; ანტიკორუფციული საბჭოს წინაშე ანგარიშგების უზრუნველყოფა</t>
  </si>
  <si>
    <t>ეროვნულ დონეზე კოორდინაციის მექანიზმის - ღია მმართველობა საქართველოს ფორუმის მხარდაჭერა</t>
  </si>
  <si>
    <t xml:space="preserve">იუსტიციის სამინისტრო </t>
  </si>
  <si>
    <t>იუსტიციის სამინისტრო; ანტიკორუფციულ საბჭოში წარმოდგენილი ყველა სახელმწიფო  უწყება</t>
  </si>
  <si>
    <t xml:space="preserve">  შედეგი 7.2.1.  სახელმწიფო შიდა ფინანსური კონტროლის რეფორმა ეტაპობრივად განხორციელებულია</t>
  </si>
  <si>
    <t>საკანონმდებლო ცვლილებათა პროექტი მომზადებულია</t>
  </si>
  <si>
    <t xml:space="preserve">თავდაცვის სტრატეგიული მიმოხილვის დოკუმენტი განახლებულია და გაგზავნილია დასამტკიცებლად </t>
  </si>
  <si>
    <t>თავდაცვის სამინიტროს სტანდარტიზაციას და კოდიფიკაციის სისტემის დანერგვის საჭიროებისა და ეფექტიანობის განსაზღვრის მიზნით პირველადი შეფასების ჩატარება</t>
  </si>
  <si>
    <t xml:space="preserve">თავდაცვისა და უსაფრთხოების სფეროს შესყიდვების კანონის ან განკარგულების პროექტის  შემუშავებების მიზნით უწყებათაშორისი სამუშაო ჯგუფი შექმნილია
</t>
  </si>
  <si>
    <t xml:space="preserve">ნატოს წევრი ქვეყნებისა და ქართული სახელმწიფო შესყიდვების გამოცდილების ანალიზი ჩატარებულია, დაწყებულია მუშაობა თავდაცვისა და უსაფრთხოების სფეროს შესყიდვების კანონის ან განკარგულების პროექტის  შემუშავებაზე
</t>
  </si>
  <si>
    <t xml:space="preserve">თავდაცვისა და უსაფრთხოების სფეროს შესყიდვების კანონის ან განკარგულების პროექტი  შემუშავებულია
</t>
  </si>
  <si>
    <t xml:space="preserve">თავდაცვისა და უსაფრთხოების სფეროს შესყიდვების კანონის ან განკარგულების პროექტი წარდგენილა პარლამენტში  
</t>
  </si>
  <si>
    <t>თავდაცვის სამინისტროს ერთიანი ელექტრონული სისტემის შექმნის მიზნით პროგრამული უზრუნველყოფა შექმნილია ლოგისტიკის მართვის საპილოტე მოდულის გათვალისწინებით (საპილოტე რეჟიმში)</t>
  </si>
  <si>
    <t>პრიორიტეტი XIII. კორუფციის პრევენცია მარეგულირებელ ორგანოებში</t>
  </si>
  <si>
    <t>საინფორმაციო ხასიათის შეხვედრა გამართულია იდენტიფიცირებული რისკ ზონების (საჯარო სამსახურები) საქმიანობის მაკონტროლებელი სტრუქტურების წარმომადგენლებთან (შიდა მონიტორინგის სამსახური, გენერალური ინსპექცია), რომლებსაც მიეწოდათ ინფორმაცია გავრცელებულ კორუფციულ დანაშაულებსა და საწყის ეტაპზე მათი გამოვლენის გზებზე</t>
  </si>
  <si>
    <t xml:space="preserve">ბანერის ქვეშ ინტეგრირებულია განახლებული საკონსულტაციო მექანიზმი </t>
  </si>
  <si>
    <t>საკონსულტაციო მექანიზმი დახვეწილია და განახლებულია.  სამდივნოს ერთი თანამშრომელი პასუხისმგებელ პირად განსაზღვრულია</t>
  </si>
  <si>
    <t>ექსპერტთა დონის სამუშაო ჯგუფის წევრებს ეთხოვოთ ინფორმაციის გავრცელება ელექტრონული საშუალებით უწყების ფარგლებში</t>
  </si>
  <si>
    <t>საინფორმაციო შეხვედრების ჩატარების მიზნით შესაბამისი გეგმა (მათ შორის თემატიკა და რეგიონების განსაზღვრა) მომზადებულია და წარმოადგენს საზოგადოებასთან ურთიერთობის სტრატეგიის ნაწილს</t>
  </si>
  <si>
    <t>პროკურორთა შეფასების სისტემის ანალიზი განხორციელებულია</t>
  </si>
  <si>
    <t>შეფასების სისტემა დახვეწილია მომზადებული წინადადებების მიხედვით</t>
  </si>
  <si>
    <t>პროკურორების, გამომძიებლებისა და მენეჯერების რანგირების სისტემის კონცეფცია მომზადებულია</t>
  </si>
  <si>
    <t>დისციპლინური პასუხისმგებლობის მარეგულირებელი ნორმები გადასინჯულია და პასუხისმგებლობის საფუძვლები მკაფიოდ განსაზღვრულია, სანქციების პროპორციულობა უზრუნველყოფილია</t>
  </si>
  <si>
    <t>პროკურორისთვის საქმის ჩამორთმევის შესახებ გადაწყვეტილებები და ზემდგომი პროკურორის მიერ ქვემდგომი პროკურორისთვის საქმესთან დაკავშირებით მიცემული მითითებები წერილობით დასაბუთებულობის უზრუნველსაყოფად საჭირო ცვლილებები მომზადებულია</t>
  </si>
  <si>
    <t>პროკურორისთვის საქმის ჩამორთმევის შესახებ გადაწყვეტილებები და ზემდგომი პროკურორის მიერ ქვემდგომი პროკურორისთვის საქმესთან დაკავშირებით მიცემული მითითებები წერილობით დასაბუთებულობის უზრუნველსაყოფად საჭირო ცვლილებები დამტკიცებულია</t>
  </si>
  <si>
    <t>საკანონმდებლო ცვლილებები წარდგენილია მთავრობისთვის</t>
  </si>
  <si>
    <t xml:space="preserve">იუსტიციის უმაღლესი საბჭო, საერთო სასამართლოების დეპარტამენტი </t>
  </si>
  <si>
    <t xml:space="preserve">კანონში განსახორციელებელი ცვლილებების გაცნობისა და იმპლემენტაციის მიზნით, ორგანიზებულია სულ მცირე ერთი საინფორმაციო-საკონსულტაციო შეხვედრა, როგორც შემსყიდველი ორგანიზაციების, ისე მიმწოდებლებისა და სამოქალაქო სექტორის წარმომადგენლებისთვის </t>
  </si>
  <si>
    <t>განხორციელებულია ფინანსთა სამინისტროს სახელმწიფო შიდა კონტროლის დეპარტამენტს თანამშრომელთა საჭიროებათა ანალიზი, საქართველოს ფინანსთა სამინისტროს სახელმწიფო შიდა კონტროლის დეპარტამენტის თანამშრომელთა ნახევარზე მეტს გავლილი აქვს სულ მცირე 3 ტრენინგი შიდა აუდიტისა და ფინანსური მართვისა და კონტროლის კუთხით</t>
  </si>
  <si>
    <t>საქართველოს ფინანსთა სამინისტროს სახელმწიფო შიდა კონტროლის დეპარტამენტის თანამშრომელთა ნახევარზე მეტს გავლილი აქვს სულ მცირე 3 ტრენინგი შიდა აუდიტისა და ფინანსური მართვისა და კონტროლის კუთხით</t>
  </si>
  <si>
    <t>სულ მცირე ერთ შიდა აუდიტის სუბიექტში განხორციელებულია ხარისხის გარე შეფასება</t>
  </si>
  <si>
    <t>სულ მცირე ერთ შიდა აუდიტის სუბიექტში განხორციელებულია ხარისხის გარე შეფასება, დამტკიცებულია ხარისხის უზრუნველყოფის ინსტრუქცია</t>
  </si>
  <si>
    <t>მუდმივად მიმდინარეობს საბაჟოს/საგადასახადოს თანამშრომლების ჩანაცვლება და გადაადგილება გამოცდილების გაზიარების და  კორუფციის თავიდან არიდების მიზნით. საგადასახადო კონტროლის განმახორციელებელ თანამშრომელთა პერიოდული განახლება ოთხი თვალის მეთოდით და ურთიერთ შენაცვლება კონტროლის ხარისხის გაზრდის მიზნით - მუდმივი პროცესია</t>
  </si>
  <si>
    <t>საყოველთაო ჯანდაცვის სახელმწიფო პროგრამის ფარგლებში სელექციური კონტრაქტირების მექანიზმები სრულად დანერგილია</t>
  </si>
  <si>
    <t>კორუფციული დანაშაულების შესახებ სტატისტიკის წარმოება მიმდინარეობს და ინფორმაცია ვებგვერდზე ქვეყნდება</t>
  </si>
  <si>
    <t>გეგმის შესრულების მონიტორინგი მონიტორინგისა და შეფასების მეთოდოლოგიის მიხედვით ხორციელდება</t>
  </si>
  <si>
    <t>ღია მმართველობის 2017 წლის სამოქმედო გეგმის შესრულების შეფასების ანგარიშის მომზადების მიზნით გამართულია საჯარო კონსულტაციები სამოქალაქო მრჩეველთა საბჭოს ფარგლებში; ანგარიში გამოქვეყნებულია - თებერვალი</t>
  </si>
  <si>
    <t>ქალაქ რუსთავის მუნიციპალიტეტის მერია და საკრებულო</t>
  </si>
  <si>
    <t>ანტიკორუფციული საბჭო</t>
  </si>
  <si>
    <t xml:space="preserve">გეგმის შესრულების მონიტორინგისა და შეფასების მეთოდოლოგია შემუშავებულია </t>
  </si>
  <si>
    <t>ღია მმართველობის 2018 წლის სამოქმედო გეგმა შემუშავებულია - მარტი; გეგმის შემუშავების მიზნით გამართულია საჯარო შეხვედრები</t>
  </si>
  <si>
    <t>(1) საკრებულოს რეგლამენტით საკრებულოს წევრის (მათ შორის საკრებულოს თანამდებობის პირის) ვალდებულებათა დეტალური ჩამონათვალი დაინტერესებულ პირებთან შეხვედრისას განსაზღვრულია; (2) დაინტერესებულ პირთა უფლებამოსილებები საკრებულოს წევრთან შეხვედრისას განსაზღვრულია</t>
  </si>
  <si>
    <t>საკრებულოს თავჯდომარის მიერ დამტკიცებული გრაფიკის შესაბამისად, 2 თვეში ერთხელ მუნიციპალიტეტის მოსახლეობასთან შეხვედრა უზრუნველყოფილია</t>
  </si>
  <si>
    <t>თელავის მუნიციპალიტეტის საკრებულო</t>
  </si>
  <si>
    <t>რეგიონის განვითარების ცენტრი</t>
  </si>
  <si>
    <t>საკრებულოს საქმიანობაში მოქალაქეთა ჩართულობის შესახებ მოსახლეობის კმაყოფილების კვლევა ჩატარებულია</t>
  </si>
  <si>
    <t xml:space="preserve">დანერგილია ელექტრონული გამოკითხვები; გამოკითხვის შედეგები ასახულია საკრებულოს შეხვედრების დღის წესრიგში და საკრებულოს წლიურ ანგარიშში. </t>
  </si>
  <si>
    <t>საკრებულოს სხდომებისა და არსებული მომსახურებების შესახებ მოსახლეობა ელ-ფოსტისა და მოკლე ტექსტური შეტყობინების სახით იღებს ინფორმაციას; შექმნილია დაინტერესებულ პირთა მონაცემთა ბაზა და მასში აღრიცხულ პირებს სპეციალური პროგრამული უზრუნველყოფის საშუალებით შეტყობინების სახით მათთვის საინტერესო და მნიშვნელოვანი ინფორმაცია ეგზავნებათ</t>
  </si>
  <si>
    <t>საკრებულოს საქმიანობაში მოქალაქეთა ჩართულობის შესახებ მოსახლეობის კმაყოფილების კვლევა შემუშავებულია</t>
  </si>
  <si>
    <t>ქალაქ რუსთავის მუნიციპალიტეტის საკრებულო</t>
  </si>
  <si>
    <t>დებულებით შემუშავებული და დეტალურად გაწერილია საბჭოს წევრების შერჩევის გამჭვირვალე და მონაწილეობითი პროცედურა</t>
  </si>
  <si>
    <t>საბჭოს წევრებს მინიჭებული აქვთ უფლება შეიმუშავონ ცალკეული ინიციატივები და წარუდგინონ გამგებელს/მერიას; გაწერილია აღნიშნულისთვის საჭირო დეტალური პროცედურა</t>
  </si>
  <si>
    <t>შემუშავებული და მუნიციპალიტეტის მერიის ვებ-გვერდზე გამოქვეყნებულია საბჭოს მუშაობის 2017 წლის ანგარიში</t>
  </si>
  <si>
    <t xml:space="preserve">თელავის მუნიციპალიტეტის მერია  </t>
  </si>
  <si>
    <t>(1) საბჭოს თავჯდომარის არჩევა ხორციელდება საბჭოს წევრების მიერ, ხოლო დებულებით განსაზღვრულია საბჭოს თავჯდომარის კანდიდატურის წარდგენისა და არჩევის პროცედურა (2) დებულებით დეტალურად განსაზღვრულია საბჭოს თავჯდომარის უფლებამოსილებები</t>
  </si>
  <si>
    <t>დებულებით განსაზღვრულია საბჭოს სხდომის მოწვევის დეტალური პროცედურა; (2) - დებულებით განსაზღვრულია მერის/გამგებლის მიერ საბჭოს, როგორც მატერიალურ-ტექნიკური, ისე საინფორმაციო მხარდაჭერით უზრუნველყოფის ვალდებულება.</t>
  </si>
  <si>
    <t>მრჩეველთა საბჭოს შესახებ მოსახლეობაში ცნობიერების ამაღლების მიზნით შეხვედრები გამართულია (უზრუნველყოფილია შეხვედრებში 5000-მდე ადგილობრივის მონაწილეობა)</t>
  </si>
  <si>
    <t>საბწოს წევრების გადამზადების პროცესში შერჩეული 7 საუკეთესო მონაწილის სასწავლო ვიზიტი ჩეხეთის რესპუბლიკაში უზრუნველყოფილია</t>
  </si>
  <si>
    <t>გამართულია საბჭოს მინიმუმ 3 შეხვედრა</t>
  </si>
  <si>
    <t>ქალაქ რუსთავის მუნიციპალიტეტის მერია</t>
  </si>
  <si>
    <t xml:space="preserve">VNG International; MEPCO </t>
  </si>
  <si>
    <t>წინასწარ შემუშავებული საბჭოს წევრების არჩევის პროცედურის დაცვით არჩეულია საბჭოს 20 წევრი</t>
  </si>
  <si>
    <t>საბჭოს წევრების გადამზადება უზრუნველყოფილია</t>
  </si>
  <si>
    <t>2017 წელს გამართულია საბჭოს მინიმუმ 3 შეხვედრა</t>
  </si>
  <si>
    <t>ცენტრების მშენებლობისათვის ტენდერი გამოცხადებულია/კონკურსი გამართულია/გამარჯვებული გამოვლენილია</t>
  </si>
  <si>
    <t>ცენტრების მშენებლობა დასრულებულია - დეკემბერი</t>
  </si>
  <si>
    <t>ცენტრებში საყოფაცხოვრებო სერვისების დამატების მიზნით კერძო სექტორის წარმომადგენლებთან მოლაპარაკებები დაწყებულია და  მიმდინარეობს</t>
  </si>
  <si>
    <t>ცენტრების ფუნქციონირებასთან დაკავშირებით მოსახლეობის კმაყოფილების კვლევა ჩატარებულია; კვლევის შედეგად შემუშავებულია სარეკომენდაციო ცვლილებების დოკუმენტი</t>
  </si>
  <si>
    <t>მოსახლეობასთან კონსულტაციები ცენტრების შიდა დიზაინის განსაზღვრასთან დაკავშირებით დასრულებულია</t>
  </si>
  <si>
    <t>"სერვის +" სისტემა სრულად დანერგილია და ფუნქციონირებს</t>
  </si>
  <si>
    <t>UNDP Georgia</t>
  </si>
  <si>
    <t>"სერვის +"-ზე მინიმუმ 10 ადგილობრივი კადრი გადამზადებულია</t>
  </si>
  <si>
    <t>ცენტრები საპილოტე რეჟიმში ფუნქციონირებს</t>
  </si>
  <si>
    <t>საქართველოს იუსტიციის უმაღლესი საბჭო; იუსტიციის უმაღლესი სკოლა</t>
  </si>
  <si>
    <t xml:space="preserve">საქართველოს იუსტიციის სამინისტრო </t>
  </si>
  <si>
    <t>საბჭოს მიერ შემუშავებულია მუნიციპალიტეტის ბიუჯეტის მომზადების პროცესში მოქალაქეთა ჩართულობის მექანიზმი</t>
  </si>
  <si>
    <t>საქართველოს იუსტიციის უმაღლესი საბჭო, საქართველოს იუსტიციის სამინისტრო</t>
  </si>
  <si>
    <t xml:space="preserve">საკანონმდებლო ცვლილებების პროექტის მომზადება </t>
  </si>
  <si>
    <t>საკანონმდებლო ცვლილებების პროექტის წარდგენა მთავრობისთვის</t>
  </si>
  <si>
    <t>რეგლამენტის პროექტი მომზადებულია</t>
  </si>
  <si>
    <t>რეგლამენტი დამტკიცებულია</t>
  </si>
  <si>
    <t>PROLoG</t>
  </si>
  <si>
    <t>GIZ/Lous Berger/ USAID – GGI პროექტი</t>
  </si>
  <si>
    <t>USAID – GGI</t>
  </si>
  <si>
    <t>სასამართლოების თავმჯდომარეთა ფუნქციებისა და უფლება/მოვალეობების OECD-ACN რეკომენდაციებთან შესაბამისობის მოყვანის მიზნით საკანონმდებლო ცვლილებები მომზადებულია</t>
  </si>
  <si>
    <t xml:space="preserve">OECD-ACN რეკომენდაციებთან შესაბამისობის კუთხით სასამართლოების თავმჯდომარეთა ფუნქციებისა და უფლება/მოვალეობების ანალიზი გაკეთებულია </t>
  </si>
  <si>
    <t>სასამართლოების თავმჯდომარეთა ფუნქციებისა და უფლება/მოვალეობების OECD-ACN რეკომენდაციებთან შესაბამისობის მოყვანის მიზნით საკანონმდებლო ცვლილებები წარდგენილია მთავრობისთვის</t>
  </si>
  <si>
    <t>ეთიკის საკითხებთან დაკავშირებით მოსამართლეებისთვის კონფიდენციალური საკონსულტაციო მექანიზმის კონცეფცია მომზადებულია</t>
  </si>
  <si>
    <t>სასამართლოს თავმჯდომარის არჩევის წესის კონცეფცია შემუშავებულია</t>
  </si>
  <si>
    <t>სასამართლოს თავმჯდომარის არჩევის წესის შესახებ საკანონმდებლო ცვლილებები მომზადებულია</t>
  </si>
  <si>
    <t>სასამართლოს თავმჯდომარის არჩევის წესის შესახებ საკანონმდებლო ცვლილებები წარდგენილია მთავრობაში</t>
  </si>
  <si>
    <t>GIZ/Lous Berger/ PriceWaterHouse-ის GFF პროექტი</t>
  </si>
  <si>
    <t xml:space="preserve">ღია მმართველობა საქართველოს 2016-2017 წლების სამოქმედო გეგმის შესრულების შუალედური ანგარიში მომზადებულია </t>
  </si>
  <si>
    <t xml:space="preserve">ღია მმართველობა საქართველოს სამოქმედო გეგმის შესრულების შუალედური ანგარიში  ღია მმართველობის პარტნიორობის სამდივნოსთვის წარდგენილია </t>
  </si>
  <si>
    <t xml:space="preserve">ღია მმართველობა საქართველოს სამოქმედო გეგმის შესრულების შუალედური თვითშეფასების  ანგარიში ანტიკორუფციული საბჭოსა და OGP-ის სამდივნოსთვის   წარდგენილია   </t>
  </si>
  <si>
    <t>ღია მმართველობა საქართველოს ფორუმის  სულ მცირე 4 შეხვედრა გამართულია</t>
  </si>
  <si>
    <t xml:space="preserve">ღია მმართველობა საქართველოს მეოთხე ეროვნული სამოქმედო გეგმის სამუშაო ვერსია შემუშავებულია </t>
  </si>
  <si>
    <t>ღია მმართველობა საქართველოს სამოქმედო გეგმის შესრულების საბოლოო ანგარიში მომზადებულია</t>
  </si>
  <si>
    <t xml:space="preserve">ინფორმაციის თავისუფლების კანონის  იმპლემენტაციის მიზნით  სამოქალაქო სექტორის მონაწილეობით მრგვალი მაგიდა ორგანიზებულია </t>
  </si>
  <si>
    <t>ინფორმაციის თავისუფლების შესახებ კანონპროექტი საქართველოს პარლამენტში წარდგენილია  (საგაზაფხულო სესია)</t>
  </si>
  <si>
    <t>ინფორმაციის თავისუფლების კანონის  იმპლემენტაციის მიზნით სულ მცირე 15 საინფორმაციო შეხვედრა ორგანიზებულია და 250-მდე წარმომადგენელმა მონაწილეობა მიიღო</t>
  </si>
  <si>
    <t xml:space="preserve">ინფორმაციის თავისუფლების მარეგულირებელი ნორმების  იმპლემენტაციის მიზნით  ტრენერთა ტრენინგის ორგანიზება და ტრენინგ მოდულის შემუშავება </t>
  </si>
  <si>
    <t>ინფორმაციის თავისუფლების მარეგულირებელი ნორმების  იმპლემენტაციის მიზნით  ტრენერთა ტრენინგის ფარგლებში სულ მცირე 10 თანამშრომელი გადამზადებულია</t>
  </si>
  <si>
    <t>ინფორმაციის თავისუფლების კანონის  იმპლემენტაციის მიზნით მოკლე საინფორმაციო ბროშურები  მომზადებულია და დაბეჭდილია (300 ცალი)</t>
  </si>
  <si>
    <t>ინფორმაციის თავისუფლების შესახებ კანონპროექტის განხილვის პროცესში  საჯარო ინფორმაციის გაცემაზე პასუხისმგებელი პირთა მონაწილეობა უზრუნველყოფილია</t>
  </si>
  <si>
    <t xml:space="preserve">ინფორმაციის თავისუფლების მარეგულირებელი ნორმების შესახებ ცნობიერების ამაღლების მიზნით სულ მცირე 5 სამუშაო შეხვედრა/სემინარი ორგანიზებულია საჯარო ინფორმაციის გაცემაზე პასუხისმგებელი პირისთვის </t>
  </si>
  <si>
    <t>ინფორმაციის თავისუფლების მარეგულირებელი ნორმების შესახებ ცნობიერების ამაღლების მიზნით სულ მცირე 5 სამუშაო შეხვედრა/სემინარი ორგანიზებულია საჯარო ინფორმაციის გაცემაზე პასუხისმგებელი პირისთვის</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</si>
  <si>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 მომზადებულია და დაბეჭდილია (100 ცალი)</t>
  </si>
  <si>
    <t>სულ მცირე სამი საერთაშორისო რეიტინგის ანალიზი მომზადებულია და გამოქვეყნებულია იუსტიციის სამინისტროს ვებგვერდზე</t>
  </si>
  <si>
    <t>ანტიკორუფციული მიმართულებით საჭირო სულ მცირე ერთი კვლევა ჩატარებულია და განთავსებულია  იუსტიციის სამინისტროს ან საბჭოს ვებგვერდზე</t>
  </si>
  <si>
    <t>ანტიკორუფციული მიმართულებით საჭირო სულ მცირე ერთი კვლევა ჩატარებულია  და განთავსებულია  იუსტიციის სამინისტროს ან საბჭოს ვებგვერდზე</t>
  </si>
  <si>
    <t xml:space="preserve">შემუშავებულია სასწავლო მოდული (კურიკულუმი) კორუფციის საკითხებზე; ჩატარებულია სულ მცირე ერთი ტრენინგი მოსამართლეთათვის </t>
  </si>
  <si>
    <t xml:space="preserve">ჩატარებულია სულ მცირე ერთი ტრენინგი  </t>
  </si>
  <si>
    <t xml:space="preserve">ჩატარებულია სულ მცირე ორი ტრენინგი მოსამართლეთათვის სამოსამართლო ეთიკის კურიკულუმის გამოყენებით </t>
  </si>
  <si>
    <t>ავტომატიზებული რისკის კრიტერიუმების საფუძველზე ჩატარებულია სასაქონლო-მატერიალურ ფასეულობათა ინვენტარიზაციები</t>
  </si>
  <si>
    <t>საგარეო ვაჭრობაში მონაწილე არარეზიდენტი პირებისთვის უნიკალური საიდენტიფიკაციო კოდების მინიჭების უზრუნველსაყოფად სამუშაოები დასრულებულია</t>
  </si>
  <si>
    <t>საგარეო ვაჭრობაში მონაწილე არარეზიდენტი პირებისთვის უნიკალური საიდენტიფიკაციო კოდების მინიჭება სატესტო რეჟიმში გაშვებულია</t>
  </si>
  <si>
    <t>შესაბამისი პროგრამული მოდულის სრულყოფის მიზნით, საპილოტე  ვერსიის  ანალიზის შედეგების გათვალისწინებით, ახალი  საჭიროებები გამოვლენილია და სისტემატიური  მონიტორინგი განხორციელებულია</t>
  </si>
  <si>
    <t xml:space="preserve">მგზავრის შესახებ წინასწარი ინფორმაციასა (API)  და მგზავრის პირადი მონაცემების სისტემების (PNR) დანერგვასთან დაკავშირებით გადამზიდავ ავია-კომპანიებთან  შეხვედრებთან და ტექნიკურ იმპლემენტაციასთან დაკავშირებული საჭიროებები დადგენილია და სამუშაოები დაწყებულია  </t>
  </si>
  <si>
    <t xml:space="preserve">მგზავრის შესახებ წინასწარი ინფორმაციასა (API)  და მგზავრის პირადი მონაცემების სისტემების (PNR) საპილოტე  ვერსია გაშვებულია </t>
  </si>
  <si>
    <t>შესაბამისი  ბაზების სრულყოფის მიზნით, მგზავრის შესახებ წინასწარი ინფორმაციასა (API)  და მგზავრის პირადი მონაცემების სისტემების (PNR)  საპილოტე  ვერსიის  ანალიზის შედეგების გათვალისწინებით, ახალი  საჭიროებები გამოვლენილია და სისტემატიური  მონიტორინგი განხორციელებულია</t>
  </si>
  <si>
    <t>დამტკიცებულია  ხუთი სიტუაციური სახელმძღვანელო</t>
  </si>
  <si>
    <t xml:space="preserve">დამტკიცებულია  ხუთი სიტუაციური სახელმძღვანელო </t>
  </si>
  <si>
    <t>ხარისხის შეფასების მეთოდი განსაზღვრულია</t>
  </si>
  <si>
    <t>განსაზღვრული მეთოდის მიხედვით შეფასების კრიტერიუმები შემუშავებულია</t>
  </si>
  <si>
    <t>შემუშავებული კრიტერიუმების მიხედვით შეფასების პროცესის დაწყებულია</t>
  </si>
  <si>
    <t>მსოფლიო ბანკის მიერ გამოგზავნილი „Doing Business“-ის კითხვარი „საერთაშორისო ვაჭრობის“ და „გადასახადების გადახდის“ კომპონენტში შევსებულია</t>
  </si>
  <si>
    <t>მსოფლიო ბანკის მიერ გამოყვანილი რეიტინგის შედეგები გაანალიზებულია, პრობლემები დაიდენტიფიცირებულია და მათ აღმოსაფხვრელად შესაბამისი ღონისძიებები განსაზღვრულია</t>
  </si>
  <si>
    <t>არსებული მატერიალური  ფორმის წარმოსადგენი/გასაცემი დოკუმენტების ანალიზი</t>
  </si>
  <si>
    <t>მომზადებულია წინადადებები სათანადო პროგრამული უზრუნველყოფის შემუშავების მიზნით</t>
  </si>
  <si>
    <t>სატესტო რეჟიმში გაშვებულია შემუშავებული ელექტრონული ვერსიები; დაგეგმილია სათანადო ტრენინგები</t>
  </si>
  <si>
    <t>სამუშაო რეჟიმში გაშვებულია შემუშავებული ელექტრონული ვერსიები</t>
  </si>
  <si>
    <t xml:space="preserve"> არსებული ელექტრონული სერვისების ანალიზი და ნაკლოვანებები გამოვლენილია</t>
  </si>
  <si>
    <t xml:space="preserve">  გამოვლენილი ნაკლოვანებების საფუძველზე არსებული ელექტრონული სერვისები დახვეწილია                        </t>
  </si>
  <si>
    <t xml:space="preserve"> ახალი ელექტრონული სერვისების სათანადო პროგრამული უზრუნველყოფის შემუშავების მიზნით მომზადებულია წინადადებები</t>
  </si>
  <si>
    <t xml:space="preserve"> ახალი ელექტრონული სერვისები დანერგილია                                                                            </t>
  </si>
  <si>
    <t xml:space="preserve">უზრუნველყოფილია სხვადასხვა პროგრამული მოდულების სრულყოფა </t>
  </si>
  <si>
    <t>ვიდეო კამერებით აღჭურვილი სერვის ცენტრებისა და საბაჟო კონტროლის ზონების  რაოდენობა გაზრდილია წინა წელთან შედარებით</t>
  </si>
  <si>
    <t>1.  საბაჟო კონტროლის ზონების ვიდეო კამერებით აღჭურვის პროცესი დასრულებულია; 2. სერვის ცენტრების მომსახურების დარბაზებში არსებული ვიდეო-ჩამწერი საშუალებების ტექნიკური შემოწმება განხორციელებულია;                                          3. სერვის ცენტრების/წარმომადგენლობების ვიდეო-ჩამწერი საშუალებებით აღჭურვის მიზნით სათანადო ღონისძიებები განხორციელებულია;                                                                  4. უბნის ოფიცერთა ვიდეო-ჩამწერი საშუალებებით აღჭურვის მიზნით სათანადო ღონისძიებები განხორციელებულია</t>
  </si>
  <si>
    <t xml:space="preserve">თანამშრომელთა ვიდეო კამერებით აღჭურვის მიზნით სატენდერო პირობები განსაზღვრულია </t>
  </si>
  <si>
    <t xml:space="preserve">1. თანამშრომელთა ვიდეო კამერებით აღჭურვის პროცესი დასრულებულია;  2. სერვის ცენტრები/წარმომადგენლობები ვიდეო-ჩამწერი საშუალებებით აღჭურვილია                                                                   </t>
  </si>
  <si>
    <t>1. შეფასების კრიტერიუმები განსაზღვრულია; 2. არამატერიალური წახალისების სისტემა შემუშავებულია</t>
  </si>
  <si>
    <t>1. თანამშრომელთა კმაყოფილების კვლევა ჩატარებულია;                                             2. თანამშრომელთა  საპილოტე შეფასება განხორციელებულია რამდენიმე დეპარტამენტში</t>
  </si>
  <si>
    <t>თანამშრომელთა შეფასება განხორციელებულია</t>
  </si>
  <si>
    <t xml:space="preserve">ელექტრონული საქმისწარმოების სისტემა სატესტო რეჟიმშია </t>
  </si>
  <si>
    <t>ელექტრონული საქმისწარმოების სისტემის ინსტალაცია განხორციელებულია</t>
  </si>
  <si>
    <t xml:space="preserve">                                                                                                                                                                                                            ზოგადსაგანმანათლებლო დაწესებულებებში საგანმანათლებლო პროექტის ,,გადავიხადოთ გადასახადები უკეთესი მომავლისათვის"  განხორციელება</t>
  </si>
  <si>
    <t>პრიორიტეტული თემების მიხედვით მედია ინფორმირებულია - ბრიფინგები, ინტერვიუები, თოქშოუები; მოსალოდნელი სიახლეებისა და ცვლილებების მიხედვით შედგენილი და განხორციელებულია საინფორმაციო გეგმა</t>
  </si>
  <si>
    <t xml:space="preserve"> საკანონმდებლო ცვლილებებსა და სიახლეებზე დაინტერესებული პირებისთვის ინფორმაციის მიწოდება საინფორმაციო ხასიათის ელ. შეტყობინებების სახით უზრუნველყოფილია</t>
  </si>
  <si>
    <t>მიმდინარეობს  არაქართულენოვან მედია გამოცემებთან თანამშრომლობის განსაკუთრებული ფორმა კომპაქტურად დასახლებულ რეგიონებში გადამხდელთა უკეთ ინფორმირების მიზნით</t>
  </si>
  <si>
    <t xml:space="preserve">არსებული რეგულაციების ანალიზი განხორციელებულია, ნაკლოვანებები გამოვლენილია  და ახალი რეგულაციების დამტკიცების საჭიროებები განსაზღვრულია </t>
  </si>
  <si>
    <t>შესაბამისი ბრძანების პროექტები შემუშავებული და დამტკიცებულია</t>
  </si>
  <si>
    <t>ბიზნეს სექტორისთვის ჩატარებულია ერთი კონფერენცია ბიზნესის კეთილსინდისიერების საკითხებზე</t>
  </si>
  <si>
    <t>სულ მცირე ორი ტრენინგი ჩატარებულია სააგენტოს თანამშრომლებისათვის. დატრენინგებულია 10 თანამშრომელი</t>
  </si>
  <si>
    <t xml:space="preserve">სულ მცირე ორი ტრენინგი  ჩატარებულია სააგენტოს თანამშრომლებისათვის. დატრენინგებულია 10 თანამშრომელი </t>
  </si>
  <si>
    <t>სულ მცირე სამი ტრენინგი ჩატარებულია სააგენტოს თანამშრომლებისათვის. დატრენინგებულია 15 თანამშრომელი</t>
  </si>
  <si>
    <t xml:space="preserve">სულ მცირე ერთი სამუშაო ვიზიტი ორგანიზებულია რომელიმე ქვეყნის კონკურენციის ორგანოში/პროფილურ საერთაშორისო ორგანიზაციაში </t>
  </si>
  <si>
    <t xml:space="preserve">სულ მცირე ერთი  სამუშაო ვიზიტი ორგანიზებულია სხვადასხვა ქვეყნების კონკურენციის ორგანოში/პროფილურ საერთაშორისო ორგანიზაციაში                                                                                                                                                      </t>
  </si>
  <si>
    <t xml:space="preserve">სულ მცირე ერთი  სამუშაო ვიზიტი ორგანიზებულია სხვადასხვა ქვეყნების კონკურენციის ორგანოში/პროფილურ საერთაშორისო ორგანიზაციაში                                                                                                                                                   </t>
  </si>
  <si>
    <t>"კონკურენციის შესახებ" საქართველოს კანონის ცვლილებების პროექტი წარდგენილია საქართველოს მთავრობისათვის</t>
  </si>
  <si>
    <t>გამოცემულია სარეკომენდაციო ბროშურა კანონმდებლობის გამოყენების თაობაზე</t>
  </si>
  <si>
    <t xml:space="preserve">გამოცემული და სააგენტოს ოფიციალურ ვებ-გვერდზე ატვირთულია კონკურენციის პოლიტიკის ცალკეულ საკითხებზე ევროკომისიის/ევროკავშირის მართლმსაჯულების სასამართლოს მიერ მიღებული გადაწყვეტილებების ანალიზი ქართულ ენაზე </t>
  </si>
  <si>
    <t>სულ მცირე ერთი ტრენინგი/კონფერენცია კონკურენციის კანონმდებლობის გამოყენების თაობაზე ჩატარებულია ბიზნესის, საზოგადოების, ჟურნალისტების, სახელმწიფო ხელისუფლების ორგანოების ან არასამთავრობო დაწესებულებების წარმომადგენლებისთვის (სამიზნე ჯგუფის განსაზღვრა მოხდება ტრენინგის თემატიკისა და პრიორიტეტების შეფასების შედეგად)</t>
  </si>
  <si>
    <t xml:space="preserve">სულ მცირე ორი  სასაქონლო ბაზრის მოკვლევა, შესწავლა ან მონიტორინგი დასრულებულია </t>
  </si>
  <si>
    <t>სულ მცირე ორი  სასაქონლო ბაზრის მოკვლევა, შესწავლა ან მონიტორინგი დასრულებულია</t>
  </si>
  <si>
    <t>სულ მცირე ორი რეკომენდაცია გაცემულია სახელმწიფო ხელისუფლების, ავტონომიური რესპუბლიკის ხელისუფლებისა ან  მუნიციპალიტეტის ორგანოების მიმართ კონკურენტული გარემოს გაჯანსაღების კუთხით</t>
  </si>
  <si>
    <t>სულ მცირე ორი  რეკომენდაცია გაცემულია სახელმწიფო ხელისუფლების, ავტონომიური რესპუბლიკის ხელისუფლებისა ან მუნიციპალიტეტების ორგანოების მიმართ კონკურენტული გარემოს გაჯანსაღების კუთხით</t>
  </si>
  <si>
    <t xml:space="preserve">სახელმწიფოს წილობრივი მონაწილეობით შექმნილი საწარმოების მმართველი რგოლისთვის ტრენინგი  სულ მცირე 25 პირის მონაწილეობით ორგანიზებულია </t>
  </si>
  <si>
    <t>სახელმწიფოს წილობრივი მონაწილეობით შექმნილი საწარმოების მმართველი რგოლისთვის ტრენინგი  სულ მცირე 25 პირის მონაწილეობით ორგანიზებულია</t>
  </si>
  <si>
    <t>სულ მცირე 10 საწარმოთი  საწარმოთა რაოდენობის შემცირება ლიკვიდაცია-შერწყმა-გაკოტრების გზით</t>
  </si>
  <si>
    <t>სულ მცირე 10 საწარმოთი საწარმოთა რაოდენობის შემცირება ლიკვიდაცია-შერწყმა-გაკოტრების გზით</t>
  </si>
  <si>
    <t xml:space="preserve">სულ მცირე 10 საწარმოთი  საწარმოთა რაოდენობის შემცირება ლიკვიდაცია-შერწყმა-გაკოტრების გზით </t>
  </si>
  <si>
    <t>ვებგვერდზე ინფორმაციის პროაქტიულად გამოქვეყნების პრაქტიკა დანერგილია, ასევე სააგენტოს მითითებით მსხვილ სახელმწიფო საწარმოებში განსაზღვრულია საჯარო ინფორმაციის გაცემაზე პასუხისმგებელი პირი, რომელსაც გააჩნია შესაბამისი კვალიფიკაცია და ვალდებულება</t>
  </si>
  <si>
    <t>სსიპ სახელმწიფო ქონების ეროვნული სააგენტოსა და მსხვილ სახელმწიფო საწარმოთა ვებ-გვერდებზე განთავსებულია ინფორმაცია საჯარო ინფორმაციის გაცემაზე პასუხისმგებელი პირის შესახებ</t>
  </si>
  <si>
    <t>მსხვილ საწარმოთა ვებ-გვერდებზე საჯარო ინფორმაციის პროაქტიულად გამოქვეყნების პრაქტიკა დანერგილია</t>
  </si>
  <si>
    <t xml:space="preserve"> მიმდინარეობს მუშაობა ინვენტარიზაციის შედეგად აღმოჩენილი ობიექტების შესახებ ინფორმაციის  ვებგვერდზე განთავსების მიზნით</t>
  </si>
  <si>
    <t>ინვენტარიზაციის შედეგად აღმოჩენილი ობიექტების შესახებ ინფორმაცია განთავსებულია ვებგვერდზე</t>
  </si>
  <si>
    <t>რეგულარულად ხორციელდება ინვენტარიზაციის შედეგად აღმოჩენილი ქონების შესახებ ვებ-გვერდზე განთავსებული ინფორმაციის განახლება/მონიტორინგი</t>
  </si>
  <si>
    <t>მომხმარებლის მოდულის სატესტო ვერსია გაშვებულია</t>
  </si>
  <si>
    <t>მომხმარებლის მოდული დანერგილია</t>
  </si>
  <si>
    <t>მიმდინარეობს მუშაობა მონიტორინგის მოდულის სატესტო ვერსიის შექმნაზე</t>
  </si>
  <si>
    <t>მონიტორინგის მოდულის სატესტო ვერსია გაშვებულია</t>
  </si>
  <si>
    <t>მონიტორინგის მოდული გაშვებულია რეალურ რეჟიმში</t>
  </si>
  <si>
    <t>მონიტორინგის მოდული დანერგილია</t>
  </si>
  <si>
    <t>არსებული საზედამხედველო ობიექტების აღრიცხვის და მათი პერიოდული ინსპექტირების  ერთიანი მონაცემთა ბაზა-ელექტრონული უწყებრივი რეესტრი შექმნილია</t>
  </si>
  <si>
    <t xml:space="preserve">პორტალის  სატესტო ვარიანტი შექმნილია, პორტალის ტესტირება განხორცილებულია, პორტალი  დანერგილია </t>
  </si>
  <si>
    <t>პორტალის სახელმძღვანელო  დოკუმენტი შექმნილია</t>
  </si>
  <si>
    <t>ელექტრონული უწყებრივი რეესტრის პორტალის შესახებ სააგენტოს თანამშრომლებისათვის ტრენინგები ჩატარებულია</t>
  </si>
  <si>
    <t>პორტალში  ხარვეზების არსებობის შემთხვევაში განხორციელებულია მათი იდენტიფიცირება და აღმოფხვრა</t>
  </si>
  <si>
    <t xml:space="preserve"> პორტალი გაშვებულია ონლაინ რეჟიმში</t>
  </si>
  <si>
    <t xml:space="preserve">საყოველთაო ჯანდაცვის სახელმწიფო პროგრამის ფარგლებში დაიწყო სელექციური კონტრაქტირების მექანიზმების დანერგვის პილოტირება (კომპონენტი: მშობიარობა და საკეისრო კვეთა; გადაუდებელი ამბულატორია; გადაუდებელი სტაციონარული მომსახურება) </t>
  </si>
  <si>
    <t>სელექციური კონტრაქტირების მექანიზმები შემუშავებულია</t>
  </si>
  <si>
    <t xml:space="preserve"> ცნობიერების ამაღლების მიზნით სტუდენტებთან შეხვედრა ჩატარებულია - არანაკლებ ხუთ უნივერსიტეტში </t>
  </si>
  <si>
    <t xml:space="preserve">ცნობიერების ამაღლების მიზნით სტუდენტებთან შეხვედრა ჩატარებულია - არანაკლებ ხუთ უნივერსიტეტში </t>
  </si>
  <si>
    <t>ტრენინგები თანამშრომლებისთვის ჩატარებულია</t>
  </si>
  <si>
    <t>მომხმარებელთა უფლებრივი მგომარეობის შესახებ ანგარიში გამოქვეყნებულია</t>
  </si>
  <si>
    <t xml:space="preserve">მისტიური მომხმარებლის პროექტის შედეგების საფუძველზე კომპანიებისთვის რეკომენდაციები გაგზავნილია </t>
  </si>
  <si>
    <t>მაღალმთიან და ძნელად მისადგომ რეგიონებში ვიზიტები განხორციელებულია (დაიწყება ყაზბეგის მუნიციპალიტეტიდან)</t>
  </si>
  <si>
    <t>მომხმარებელთა უფლებების კვირეული ჩატარებულია</t>
  </si>
  <si>
    <t>მომსახურების კომერციული ხარისხის წესების დაცვის მონიტორინგი ჩატარებულია</t>
  </si>
  <si>
    <t>მომსახურების კომერციული ხარისხის წესების დაცვის მონიტორინგის შედეგები წარდგენილია მარეგულირებელ კომისარში</t>
  </si>
  <si>
    <t>მოსიარულე სერვის-ცენტრები განვითარებულია</t>
  </si>
  <si>
    <t>მისტიური მომხმარებლების პროექტის შედეგების ანალიზი განხორციელებულია</t>
  </si>
  <si>
    <t>2018 წლის მუნიციპალიტეტის ბიუჯეტის პროექტი მომზადებულია საბჭოს მიერ შემუშავებული მოქალაქეთა მონაწილეობითი მექანიზმის ფარგლებში; ბიუჯეტის მომზადების პროცესში საბჭოს მიერ მომზადებული რეკომენდაციები გამოქვეყნებულია მუნიციპალიტეტის მერიის ვებგვერდზე</t>
  </si>
  <si>
    <t>სახელმწიფო უსაფრთხოების სამსახური; შინაგან საქმეთა სამინისტრო;  ეროვნული სპორტული ფედერაციები</t>
  </si>
  <si>
    <t>მანიპულაციის რისკების გამოაშკარავების მიზნით, სპორტული შეჯიბრებების ანალიზი წარდგენილია უწყებათაშორისო კომისიისთვის</t>
  </si>
  <si>
    <t>მანიპულაციებთან დაკავშირებული ინფორმაციის სისტემატიზაციის მიზნით ონლაინ საინფორმაციო ცენტრი შექმნილია</t>
  </si>
  <si>
    <t>მანიპულაციებთან დაკავშირებული ინფორმაციის სისტემატიზაციის მიზნით ონლაინ საინფორმაციო ცენტრის შექმნა დაწყებულია</t>
  </si>
  <si>
    <t>ახალი კანონის პროექტში "ფიზიკური აღზრდისა და სპორტის შესახებ" მანიპულაციებსა და გარიგებულ მატჩებთან დაკავშირებული ნორმები ასახულია</t>
  </si>
  <si>
    <t xml:space="preserve">მანიპულაციებთან დაკავშირებით  სისხლის სამართლის კოდექსში ცვლილებები შემუშავებულია                                                                 </t>
  </si>
  <si>
    <t>მანიპულაციებთან დაკავშირებულ დანაშაულებზე საგამოძიებო განსჯადობის განსაზღვრის მიზნით პროცესი ორგანიზებულია</t>
  </si>
  <si>
    <t>სპორტული ორგანიზაციების მიერ ეროვნულ დონეზე მანიპულაციებთან დაკავშირებით დისციპლინარული წესების შესამუშავებლად შეხვედრები ორგანიზებულია</t>
  </si>
  <si>
    <t>სპორტული ორგანიზაციებისთვის  საერთაშორისო ფედერაციებისა და ორგანიზაციების დისციპლინარული პასუხისმგებლობის კუთხით მარეგულირებელ აქტებზე მიერთებასთან დაკავშირებით რეკომენდაციები გაცემულია</t>
  </si>
  <si>
    <t xml:space="preserve">საქართველოს სპორტისა და ახალგაზრდობის საქმეთა სამინისტრო </t>
  </si>
  <si>
    <t>სპორტული ორგანიზაციები; სათამაშო ბიზნეს ოპერატორები; საერთაშორისო დონორი ორგანიზაციები</t>
  </si>
  <si>
    <t>ცნობიერების ამაღლების მიზნით კამპანიის სტრატეგია შემუშავებულია</t>
  </si>
  <si>
    <t>ცნობიერების ამაღლების მიზნით კამპანიის  განხორციელება დაწყებულია</t>
  </si>
  <si>
    <t>ცნობიერების ამაღლების მიზნით კამპანია  განხორციელებულია</t>
  </si>
  <si>
    <t>სპორტული ორგანიზაციები; საერთაშორისო დონორი ორგანიზაციები; შინაგან საქმეთა სამინისტრო</t>
  </si>
  <si>
    <t>სპორტული ორგანიზაციების აღიარებისა და დაფინანსების საბჭოს დაფინანსების სახელმძღვანელო კრიტერიუმებში მანიპულაციის საკითხი ასახულია</t>
  </si>
  <si>
    <t>სათამაშო ბიზნეს ოპერატორები ჩართული არიან უწყებათაშორისი კომისიის მუშაობაში თემატურ საკითხებზე</t>
  </si>
  <si>
    <t>ეროვნული სპორტული ფედერაციები; სათამაშო ბიზნეს ოპერატორები</t>
  </si>
  <si>
    <t>"სპორტი დანაშაულის გარეშე" ევროპის საბჭოსა და ევროკავშირის ერთობლივი პროგრამის ფარგლებში სასწავლო ვიზიტში მონაწილეობა მიღებულია</t>
  </si>
  <si>
    <t xml:space="preserve"> ევროკავშირის მხარდაჭერის პროგრამის ფარგლებში საქართველოში ექსპერტთა მისია მანიპულაციებთან დაკავშირებით მოწყობილია</t>
  </si>
  <si>
    <t>გაწევრიანების მიზნით მოლაპარაკება დაწყებულია</t>
  </si>
  <si>
    <t>სამართლებრივი პროცედურების განხორციელება დაწყებულია</t>
  </si>
  <si>
    <t>სამართლებრივი პროცედურები დაგეგმილია</t>
  </si>
  <si>
    <t>კანონპროექტი მთავრობისთვის წარდგენილია</t>
  </si>
  <si>
    <r>
      <t xml:space="preserve">შედეგი 2. </t>
    </r>
    <r>
      <rPr>
        <sz val="11"/>
        <color rgb="FFFFFFFF"/>
        <rFont val="Sylfaen"/>
        <family val="1"/>
      </rPr>
      <t>სამართალდამცავი უწყებების საქმიანობის კოორდინაცია კორუფციასთან ბრძოლის კუთხით; სამოქალაქო საზოგადოების ჩართულობის გაზრდა; ერთგვაროვანი სისხლის სამართლის პოლიტიკის დანერგვა; კორუფციულ დანაშაულებთან დაკავშირებით ინფორმაციის ხელმისაწვდომობა</t>
    </r>
  </si>
  <si>
    <r>
      <t xml:space="preserve">ინდიკატორი: </t>
    </r>
    <r>
      <rPr>
        <sz val="11"/>
        <color rgb="FFFFFFFF"/>
        <rFont val="Sylfaen"/>
        <family val="1"/>
      </rPr>
      <t>პროკურატურისა და სხვა სახელმწიფო უწყებების საქმიანობა კოორდინირებულია; სამოქალაქო საზოგადოების ჩართულობა უზრუნველყოფილია; ერთგვაროვანი პოლიტიკის დანერგვის მიზნით რეკომენდაციები შემუშავებულია; სტატისტიკური ინფორმაციის წარმოება მიმდინარეობს და შესაბამისი ინფორმაცია განთავსდება ვებგვერდზე</t>
    </r>
  </si>
  <si>
    <t>სახელმწიფო უსაფრთხოების სამსახური; შინაგან საქმეთა სამინისტრო</t>
  </si>
  <si>
    <t>სპორტის სფეროს თაობაზე ევროპის საბჭოს შესაბამისი კონვენციების საქართველოს მიერ სავალდებულოდ აღიარებისა და შემდგომი იმპლემენტაციის მიზნით გასატარებელ ღონისძიებებთან დაკავშირებით შექმნილი უწყებათაშორისი კომისია</t>
  </si>
  <si>
    <t>უცხო ქვეყნის მოქალაქეების მიერ ქრთამის მიცემის/აღების საკითხებზე აღნიშნულ სფეროში მომუშავე პროფესიონალებისთვის ტრენინგი ჩატარებულია</t>
  </si>
  <si>
    <t xml:space="preserve">დონორებთან კონსულტაციები ჩატარებულია; ცვლილებების განხორციელების მიზნით ფონდები მოძიებულია </t>
  </si>
  <si>
    <t>უცხოელ ექსპერტებთან ერთად ელექტრონული კომუნიკაციების შესახებ კანონში შესატანი ცვლილებების პროექტი შემუშავებულია დირექტივების შესაბამისად</t>
  </si>
  <si>
    <t>კომისიის 2016 წლის ფინანსური ანგარიში მომზადებული და გამოქვეყნებულია</t>
  </si>
  <si>
    <t>2018 წლის ბიუჯეტის დაგეგმვის პროცესის, მისი ხარჯვითი ნაწილის და აუდიტორული შემოწმების შედეგების გამჭვირვალობა უზრუნველყოფილია</t>
  </si>
  <si>
    <t>კომისიის 2017 წლის ფინანსური ანგარიში მომზადებული და გამოქვეყნებულია</t>
  </si>
  <si>
    <t>2019 წლის ბიუჯეტის დაგეგმვის პროცესის, მისი ხარჯვითი ნაწილის და აუდიტორული შემოწმების შედეგების გამჭირვალობა უზრუნველყოფილია</t>
  </si>
  <si>
    <t>საზოგადოებრივი დამცველის სამსახურის თანამშრომელთათვის ტრენინგები ჩატარებულია მოქალაქეებთან ეფექტურ კომუნიკაციაში; სტრესის მართვასა და მედიასთან კომუნიკაცია</t>
  </si>
  <si>
    <t>NEON-ის ფარგლებში გამართულ და სხვა კონფერენციებში მონაწილეობა მიღებულია</t>
  </si>
  <si>
    <t>კომუნიკაცია ევროპელ ენერგოომბუდსმენებთან დამყარებულია, მათი საუკეთესო პრაქტიკა გათვალისწინებულია</t>
  </si>
  <si>
    <t>უწყებათაშორისი კომისიის (სპორტის სფეროს თაობაზე ევროპის საბჭოს შესაბამისი კონვენციების საქართველოს მიერ სავალდებულოდ აღიარებისა და შემდგომი იმპლემენტაციის მიზნით გასატარებელ ღონისძიებებთან დაკავშირებით შექმნილი უწყებათაშორისი კომისია) სულ მცირე ერთი სხდომა და ერთი თემატური ჯგუფის შეხვედრა ორგანიზებულია</t>
  </si>
  <si>
    <t xml:space="preserve">უწყებათაშორისი კომისიის (სპორტის სფეროს თაობაზე ევროპის საბჭოს შესაბამისი კონვენციების საქართველოს მიერ სავალდებულოდ აღიარებისა და შემდგომი იმპლემენტაციის მიზნით გასატარებელ ღონისძიებებთან დაკავშირებით შექმნილი უწყებათაშორისი კომისია) სულ მცირე ერთი სხდომა და ერთი თემატური ჯგუფის შეხვედრა ორგანიზებულია               </t>
  </si>
  <si>
    <t>არქიტექტურულ-სამშენებლო საქმიანობაში ნებართვის გაცემისა და შემდგომი კონტროლის ღონისძიებების პროცედურის გაწერის მიზნით ქალაქ თბილისის მუნიცილაპიტეტის მერიის შიდა აუდიტისა და მონიტორინგის სამსახურში, ამავე სამსახურის წარმომადგენელთა მონაწილეობით, შექმნილია სამუშაო ჯგუფი; აღნიშნულის შესახებ ინფორმირებულია მუნიციპალიტეტის ყველა უფლებამოსილი ორგანო.</t>
  </si>
  <si>
    <t xml:space="preserve">შემუშავებული პროცედურის შესაბამისად, ერთიანი ელექტრონული საქმისწარმოების სისტემის ფარგლებში დანერგილია  ინფორმაციის ოპერატიულად მიმოცვლის ერთიანი მექანიზმი სსიპ - არქიტექტურის სამსახურს, ზედამხედველობის საქალაქო სამსახურსა და ქ. თბილისის მუნიციპალიტეტის მერიის შიდა აუდიტისა და მონიტორინგის საქალაქო სამსახურს შორის.    </t>
  </si>
  <si>
    <t>ქალაქ თბილისის მერიის მიერ შემუშავებული სისტემის შესახებ ინფორმაციული შეხვედრები გამართულია მინიმუმ 5 მუნიციპალიტეტში (ქუთაისი, ბათუმი, რუსთავი და სხვა.)</t>
  </si>
  <si>
    <t>ქალაქ თბილისის მუნიციპალიტეტის მერია</t>
  </si>
  <si>
    <t>სამუშაო ჯგუფის მიერ არქიტექტურულ-სამშენებლო საქმიანობაში ნებართვის გაცემისა და შემდგომი კონტროლის ღონისძიებების პროცედურა შემუშაებული და დანერგილია</t>
  </si>
  <si>
    <t>ერთიანი ელექტრონული საქმისწარმოების სისტემის ფარგლებში ინფორმაციის მიმოცვლის ინსტრუქცია გაწერილი და დამკიცებულია თბილისის მუნიციპალიტეტის მთავრობის განკარგულებით</t>
  </si>
  <si>
    <t xml:space="preserve">კვარტალური ანგარიშები საჩივრების სტატისტიკასა და რეაგირების შედეგებზე მომზადებული და გამოქვეყნებულია </t>
  </si>
  <si>
    <t xml:space="preserve">პრაქტიკაში გამოვლენილი ხარვეზების კვლევის საფუძველზე,    ბინათმესაკუთრეთა ამხანაგობების შესახებ კანონის საკანონმდებლო ცვლილებების პაკეტი შემუშავებულია       </t>
  </si>
  <si>
    <t xml:space="preserve">9.3.4. </t>
  </si>
  <si>
    <t>სახელმწიფო წილობრივი მონაწილეობით დაფუძნებული საწარმოების  მართვის, ანგარიშვალდებულებისა, გამჭვირვალობის და ეთიკის სტანდარტების განსაზღვრა</t>
  </si>
  <si>
    <t xml:space="preserve">სახელმწიფოს წილობრივი მონაწილეობით შექმნილ საწარმოებში დასაქმებული თანამშრომლებისათვის ეთიკის სტანდარტები შემუშავებულია </t>
  </si>
  <si>
    <t>სახელმწიფოს წილობრივი მონაწილეობით შექმნილ საწარმოებში მმართველი რგოლის მიმართ სანქცირების სისტემა შემოღებულია</t>
  </si>
  <si>
    <t>ევროკავშირის მხარდაჭერის პროგრამის ფარგლებში საქართველოში ექსპერტთა მისია მანიპულაციებთან დაკავშირებით მოწყობილია</t>
  </si>
  <si>
    <t>სპორტი დანაშაულის გარეშე ევროპის საბჭოსა და ევროკავშირის ერთობლივი პროგრამის ფარგლებში სასწავლო ვიზიტში მონაწილეობა მიღებულია</t>
  </si>
  <si>
    <t>მანიპულაციებთან დაკავშირებით  სისხლის სამართლის კოდექსში ცვლილებები შემუშავებულია</t>
  </si>
  <si>
    <t>კანონპროექტის მთავრობისთვის წარდგენა</t>
  </si>
  <si>
    <t>მანიპულაციებთან დაკვაშირებული ინფორმაციის სისტემატიზაციის მიზნით ონლაინ საინფორმაციო ცენტრი შექმნილია</t>
  </si>
  <si>
    <t>უწყებათაშორისი კომისიის (სპორტის სფეროს თაობაზე ევროპის საბჭოს შესაბამისი კონვენციების საქართველოს მიერ სავალდებულოდ აღიარებისა და შემდგომი იმპლემენტაციის მიზნით გასატარებელ ღონისძიებებთან დაკავშირებით შექმნილი უწყებათაშორისი კომისია) სულ მცირე ერთი სხდომა და                                                                          თემატური ჯგუფის შეხვედრები  ორგანიზებულია</t>
  </si>
  <si>
    <t xml:space="preserve">ვებ-გვერდზე განთავსებულია ინფორმაცია საჯარო ინფორმაციის გაცემაზე პასუხისმგებელი პირის შესახებ 
</t>
  </si>
  <si>
    <t xml:space="preserve">ვებ-გვერდზე ინფორმაციის პროაქტიულად გამოქვეყნების პრაქტიკა დანერგილია, მსხვილ სახელმწიფო საწარმოებში განსაზღვრულია საჯარო ინფორმაციის გაცემაზე პასუხისმგებელი პირი </t>
  </si>
  <si>
    <t xml:space="preserve">ტრენინგი  სულ მცირე 25 პირის მონაწილეობით  
</t>
  </si>
  <si>
    <t xml:space="preserve">ტრენინგი  სულ მცირე 25 პირის მონაწილეობით </t>
  </si>
  <si>
    <t>სახელმწიფო შესყიდვების ერთიან ელექტრონულ სისტემაში ელექტრონული (ციფრული) ხელმოწერის გამოყენების შესაძლებლობის დანერგვის მიზნით, წინამოსამზადებელი ტექნიკური სამუშაოები ჩატარებულია</t>
  </si>
  <si>
    <t>სახელმწიფო შესყიდვების სფეროს საკომუნიკაციო სტრატეგია მიღებული და განხორციელებულია</t>
  </si>
  <si>
    <t>მონაცემთა ღიაობის პრინციპებისა და Open Contracting Data Standard-ის ფორმატის დანერგვის მიზნით კვლევა და სამუშაო შეხვედრა ჩატარებულია მთავრობისა და სხვა დაინტერესებული სახელმწიფო უწყებების მონაწილეობით</t>
  </si>
  <si>
    <t xml:space="preserve">მიმწოდებლების მიერ შემოსავლების სამსახურისა და საჯარო რეესტრის ეროვნული სააგენტოსგან გამოთხოვილი სხვადასხვა სახის ცნობების ავტომატიზებული ელექტრონული სერვისი შექმნილია  </t>
  </si>
  <si>
    <t>პარტნიორი ქვეყნების კორუფციის პრევენციის განმახორციელებელი  ორგანოებს შორის სულ მცირე ორი თანამშრომლობის მემორანდუმი გაფორმებულია</t>
  </si>
  <si>
    <t>საქართველოს მთავრობის ადმინისტრაცია; USAID/GGI</t>
  </si>
  <si>
    <t>USAID/GGI</t>
  </si>
  <si>
    <t>ანტიკორუფციულ საბჭოში წარმოდგენილი ყველა სახელმწიფო  უწყება, საქართველოს მთავრობის ადმინისტრაცია, არასამთავრობო სექტორი; USAID/GGI</t>
  </si>
  <si>
    <t>არასამთავრობო სექტორი; USAID/GGI</t>
  </si>
  <si>
    <t>კორუფციული რისკების მეთოდოლოგიის შესახებ საინფორმაციო კვლევა მომზადებულია</t>
  </si>
  <si>
    <t>მეთოდოლოგიის სამუშაო ვერსია ანტიკორუფციული საბჭოსთვის განსახილველად  წარდგენილია</t>
  </si>
  <si>
    <t>„საჯარო დაწესებულებაში შრომის ანაზღაურების შესახებ“ საქართველოს კანონის პროექტი საჯაროდ განხილულია</t>
  </si>
  <si>
    <t>„საჯარო დაწესებულებაში შრომის ანაზღაურების შესახებ“  საქართველოს კანონის პროექტი მთავრობისათვის წარდგენილია განსახილველად</t>
  </si>
  <si>
    <t xml:space="preserve">„საჯარო დაწესებულებაში შრომის ანაზღაურების შესახებ“ საქართველოს კანონის პროექტი წარდგენილია პარლამენტში                                                                         </t>
  </si>
  <si>
    <t xml:space="preserve">„საჯარო დაწესებულებაში შრომის ანაზღაურების შესახებ“ საქართველოს კანონის პროექტი შემუშავებულია                      </t>
  </si>
  <si>
    <t xml:space="preserve">მენეჯერულ პოზიციებზე დასაქმებულ პირთა გადამზადების მიზნით ტრენინგის მოდული შემუშავებულია                                                       </t>
  </si>
  <si>
    <t>ტრენინგების ჩატარების მიზნით გადამზადებულია ცენტრალური საჯარო დაწესებულების ადამიანური რესურსების ერთეულების თანამშრომლები (ToT)</t>
  </si>
  <si>
    <t>ცენტრალური ხელისუფლების  ყველა ორგანოს სულ მცირე ერთი თანამდებობის პირი დატრენინგებულია</t>
  </si>
  <si>
    <t>ადგილობრივი თვითმმართველობის ყველა ორგანოთა სულ მცირე ერთი თანამდებობის პირი დატრენინგებულია</t>
  </si>
  <si>
    <r>
      <t>2.2.1.</t>
    </r>
    <r>
      <rPr>
        <sz val="11"/>
        <rFont val="Sylfaen"/>
        <family val="1"/>
      </rPr>
      <t xml:space="preserve"> საქართველოს მთავრობის დადგენილებით დამტკიცებული საჯარო მოხელეთა ეთიკისა და ქცევის ზოგადი წესების კომენტარების შექმნა და პრაქტიკული სახელმძღვანელოს განახლება</t>
    </r>
  </si>
  <si>
    <t xml:space="preserve"> დეკლარაციების მონიტორინგის სისტემის შერჩეული მოდელის გათვალისწინებით, დეკლარაციების მონიტორინგის დეპარტამენტის თანამშრომლები გადამზადებულია</t>
  </si>
  <si>
    <t>დეკლარაციების მონიტორინგის განმახორციელებელი დეპარტამენტი შექმნილია</t>
  </si>
  <si>
    <t>თანამდებობის პირთა საერთო რაოდენობის 5 %-ის მიერ შევსებული ქონებრივი მდგომარეობის დეკლარაცია შემოწმებულია</t>
  </si>
  <si>
    <t>მონიტორინგის პროცესში გამოვლენილი ხარვეზებისა და პრაქტიკის ანალიზი</t>
  </si>
  <si>
    <t>მომზადებულია ეთიკის, ინტერესთა კონფლიქტისა და შეუთავსებლობის საკითხებთან დაკავშირებით ელექტრონული, ონლაინ ტრენინგ მოდულის კონცეფცია</t>
  </si>
  <si>
    <t xml:space="preserve"> ეთიკის, ინტერესთა კონფლიქტისა და შეუთავსებლობის საკითხებთან დაკავშირებით ელექტრონული, ონლაინ ტრენინგ-მოდულის კონცეფციის საფუძველზე  შემუშავებულია პროგრამა</t>
  </si>
  <si>
    <t xml:space="preserve"> ეთიკის, ინტერესთა კონფლიქტისა და შეუთავსებლობის საკითხებთან დაკავშირებით ელექტრონული, ონლაინ ტრენინგი საპილოტე რეჟიმში მუშაობს</t>
  </si>
  <si>
    <t>ცენტრალური ხელისუფლებისა და ადგილობრივი თვითმმართველობის ყველა ორგანოთა სულ მცირე ერთი თანამდებობის პირი დატრენინგებულია</t>
  </si>
  <si>
    <t>საჯარო სამართლის იურიდიული პირების სულ მცირე ერთი თანამდებობის პირი დატრენინგებულია</t>
  </si>
  <si>
    <t>შემუშავებული მოდულისა და დღის წესრიგის გათვალისწინებით,  ჩატარებულია საჩვენებელი ტრენინგი</t>
  </si>
  <si>
    <t>ცენტრალური ხელისუფლებისა და ადგილობრივი თვითმმართველობის  ორგანოთა თანამდებობის პირებისათვის ტრენინგის ჩატარების მიზნით, ჩატარებულია ტრენერთა ტრენინგი (ToT),  შემუშავებულია ტრენინგის მოდული და დღის წესრიგი</t>
  </si>
  <si>
    <t>ცენტრალური და ადგილობრივი თვითმმართველობის ყველა ორგანოთა სულ მცირე ერთი წარმომადგენელი დატრენინგებულია</t>
  </si>
  <si>
    <t>საჯარო სამართლის იურიდიული პირების, ასევე, იმ საწარმოთა სულ მცირე ერთი წარმომადგენელი, რომელთა აქციათა ან წილის 100 პროცენტს ფლობს სახელმწიფო ან ადგილობრივი თვითმმართველობის ორგანო დატრენინგებულია</t>
  </si>
  <si>
    <t>კომენტარები და სახელმძღვანელო საჯაროდ განხილულია</t>
  </si>
  <si>
    <t>კომენტარების სამუშაო ვერსია შემუშავებულია</t>
  </si>
  <si>
    <t xml:space="preserve"> სახელმძღვანელოს სამუშაო ვერსია შემუშავებულია</t>
  </si>
  <si>
    <t xml:space="preserve">კომენტარებსა და სახელმძღვანელოზე მომუშავე სამუშაო ჯგუფები  შექმნილია </t>
  </si>
  <si>
    <t xml:space="preserve"> კანონმდებლობით გათვალისწინებული საბიუჯეტო ორგანიზაციები (საჯარო სკოლები, საბავშვო ბაღები) ინტეგრირებულია ხაზინის სისტემაში</t>
  </si>
  <si>
    <t>სახელმწიფო ფინანსების მართვის ინტეგრირებული საინფორმაციო სისტემის შემოსულობების და გადახდელების მართვის მოდულებში ოპერაციების წარმოება, აღრიცხვა და ანგარიშგება დარიცხვის მეთოდით გაანალიზებულია</t>
  </si>
  <si>
    <t xml:space="preserve"> ბიზნეს პროცესების ფუნქციონალური აღწერილობა შესაბამისი პროგრამული უზრუნველყოფის განვითარების მიზნით მომზადებულია</t>
  </si>
  <si>
    <t>ხაზინის მთავარ წიგნში დარიცხვის მეთოდის საფუძველზე შემოსულობების და გადასახდელების ბუღალტრული გატარებების ინტეგრაციისათვის შესაბამისი ბიზნეს-პროცესების ანალიტიკური დოკუმენტი მომზადებულია</t>
  </si>
  <si>
    <t>ჩატარებულია 2018 წლიდან დასანერგი IPSAS სტანდარტების (IPSAS 25, IPSAS  28, IPSAS 29, IPSAS 30 და IPSAS 33) ანალიზი აღრიცხვის და ანგარიშგების არსებულ მეთოდოლოგიასთან შესაბამისობაზე და მომზადებულია შესაბამისი ანალიტიკური დოკუმენტი</t>
  </si>
  <si>
    <t>IPSAS სტანდარტების დანერგვის ხელშესაწყობად, მომზადებულია ტრენინგის პროგრამა IPSAS 25, IPSAS 28, IPSAS 29,  IPSAS 30 და IPSAS 33 სტანდარტებში</t>
  </si>
  <si>
    <t xml:space="preserve">ჩატარებულია  2019 წლიდან დასანერგი IPSAS სტანდარტების აღრიცხვის და ანგარიშგების ანალიზი არსებულ მეთოდოლოგიასთან შესაბამისობაზე და მომზადებულია შესაბამისი ანალიტიკური დოკუმენტი
</t>
  </si>
  <si>
    <t>IPSAS სტანდარტებში ცნობიერების ამაღლების მიზნით, თვითმმართველი ერთეულების წარმომადგენლებისათვის ჩატარებულია სემინარები, სამუშაო შეხვედრები, კონფერენციები და სხვ.</t>
  </si>
  <si>
    <t>ფინანსური და შესაბამისობის აუდიტის სახელმძღვანელოს მომზადება</t>
  </si>
  <si>
    <t>შიდა აუდიტის სუბიექტების თანამშრომელთა კვალიფიკაციის ამაღლების წლიური გეგმის შემუშავება, სერტიფიცირების პროგრამის კონცეფციის ჩამოყალიბება</t>
  </si>
  <si>
    <t>ტრენინგ გეგმის შესაბამისად განხორციელებულია სულ მცირე სამი ტრენინგი,  ჯამში 60 შიდა აუდიტორის მონაწილეობით</t>
  </si>
  <si>
    <t xml:space="preserve"> შედეგი 7.2.4 საჯარო ფინანსების მართვის მექანიზმები გაუმჯობესებულია (E-Budget და E-Treasury)</t>
  </si>
  <si>
    <r>
      <rPr>
        <b/>
        <sz val="11"/>
        <color rgb="FF000000"/>
        <rFont val="Sylfaen"/>
        <family val="1"/>
      </rPr>
      <t xml:space="preserve">7.2.4.2. </t>
    </r>
    <r>
      <rPr>
        <sz val="11"/>
        <color rgb="FF000000"/>
        <rFont val="Sylfaen"/>
        <family val="1"/>
      </rPr>
      <t>საჯარო ფინანსების მართვის ელ. სისტემების ფუნქციონალებისა და სერვისების განვითარება</t>
    </r>
  </si>
  <si>
    <r>
      <rPr>
        <b/>
        <sz val="11"/>
        <color rgb="FF000000"/>
        <rFont val="Sylfaen"/>
        <family val="1"/>
      </rPr>
      <t xml:space="preserve">7.2.4.3. </t>
    </r>
    <r>
      <rPr>
        <sz val="11"/>
        <color rgb="FF000000"/>
        <rFont val="Sylfaen"/>
        <family val="1"/>
      </rPr>
      <t>საჯარო სექტორის ბუღალტრული აღრიცხვის საერთაშორისო სტანდარტების (IPSAS) დანერგვა სახელმწიფო ბიუჯეტის დაფინანსებაზე მყოფ ორგანიზაციებში</t>
    </r>
  </si>
  <si>
    <r>
      <rPr>
        <b/>
        <sz val="11"/>
        <color rgb="FF000000"/>
        <rFont val="Sylfaen"/>
        <family val="1"/>
      </rPr>
      <t xml:space="preserve">7.2.4.4. </t>
    </r>
    <r>
      <rPr>
        <sz val="11"/>
        <color rgb="FF000000"/>
        <rFont val="Sylfaen"/>
        <family val="1"/>
      </rPr>
      <t>საჯარო სექტორის ბუღალტრული აღრიცხვის საერთაშორისო სტანდარტების (IPSAS) დანერგვა თვითმმართველ ერთეულებში</t>
    </r>
  </si>
  <si>
    <t xml:space="preserve"> საგადასახადო შემოწმებების ხარისხის კონტროლის შემუშავებული კრიტერიუმები დახვეწილია და არსებულ კრიტერიუმებთან შესაბამისობაში მოყვანის მიზნით - საინფორმაციო ბაზები გაუმჯობესებული და სისტემატიზებულია</t>
  </si>
  <si>
    <t xml:space="preserve">საგადასახადო შემოწმებების ხარისხის კონტროლის შემუშავებული კრიტერიუმები  საცდელ რეჟიმში დანერგილია და არსებულ კრიტერიუმებთან შესაბამისობაში მოყვანის მიზნით - საინფორმაციო ბაზები გაუმჯობესებული და სისტემატიზებულია </t>
  </si>
  <si>
    <t xml:space="preserve"> ანალიზის შედეგების გათვალისწინებით, დამატებით ახალი კრიტერიუმების საჭიროება გამოვლენილია,  შემუშავებულია; ხორციელდება არსებული შეფასების კრიტერიუმების მონიტორინგი</t>
  </si>
  <si>
    <t>არსებული კრიტერიუმები საბოლოო სახით ჩამოყალიბებულია; განხორციელებულია შესაბამისი საინფორმაციო ბაზების სრულყოფა და მათი სისტემატური  მონიტორინგი</t>
  </si>
  <si>
    <t>დამტკიცებულია 2017 წლის 1 და 2 კვარტლის გეგმა</t>
  </si>
  <si>
    <t xml:space="preserve">დამტკიცებულია 2017 წლის 3 და 4 კვარტლის გეგმა </t>
  </si>
  <si>
    <t>დამტკიცებულია 2018 წლის 1 და 2 კვარტლის გეგმა</t>
  </si>
  <si>
    <t>სახელმწიფო ფინანსების მართვის ინტეგრირებული საინფორმაციო სისტემის შემოსულობების და გადახდელების მართვის მოდულებში ოპერაციების წარმოება, აღრიცხვა და ანგარიშგება დარიცხვის მეთოდით გაანალიზებულია და მომზადებულია ბიზნეს პროცესების ფუნქციონალური აღწერილობა შესაბამისი პროგრამული უზრუნველყოფის განვითარების მიზნით.</t>
  </si>
  <si>
    <t>მომზადებულია ხაზინის მთავარ წიგნში დარიცხვის მეთოდის საფუძველზე შემოსულობების და გადასახდელების ბუღალტრული გატარებების ინტეგრაციისათვის შესაბამისი ბიზნეს-პროცესების ანალიტიკური დოკუმენტი</t>
  </si>
  <si>
    <t>ხაზინის სისტემის გამოყენებასთან დაკავშირებით, კანონმდებლობით გათვალისწინებული საბიუჯეტო ორგანიზაციების (საჯარო სკოლების, საბავშვო ბაღების) წარმომადგენლები დატრენინგებულია *</t>
  </si>
  <si>
    <t>დარიცხვის მეთოდზე დაფუძნებულ  IPSAS სტანდარტებთან (IPSAS 1, IPSAS 5, IPSAS 9,  IPSAS 14, IPSAS 16, IPSAS 36, IPSAS 37) აღრიცხვის და ანგარიშგების მეთოდოლოგიის შესაბამისობასთან დაკავშირებით შემუშავებული ანალიტიკური დოკუმენტის საფუძველზე  მომზადებულია  ინსტრუქციაში შესატანი ცვლილებების პროექტი და დამტკიცებულია ფინანსთა მინისტრის ბრძანებით; 2017 წლის ფინანსური ანგარიშგება მომზადდება აღნიშნული სტანდარტების მოთხოვნების გათვალისწინებით;;  ჩატარებულია 2018 წლიდან დასანერგი IPSAS სტანდარტების (IPSAS 25, IPSAS  28, IPSAS 29, IPSAS 30 და IPSAS 33) ანალიზი აღრიცხვის და ანგარიშგების არსებულ მეთოდოლოგიასთან შესაბამისობაზე და მომზადებულია შესაბამისი ანალიტიკური დოკუმენტი.</t>
  </si>
  <si>
    <t xml:space="preserve"> IPSAS სტანდარტების დანერგვის ხელშესაწყობად, მომზადებულია ტრენინგის პროგრამა IPSAS 1, IPSAS 5, IPSAS 9, IPSAS 14, IPSAS 16,  IPSAS 36, სტანდარტებში;  გადამზადებულია სახელმწიფო ბიუჯეტის დაფინანსებაზე მყოფი ორგანიზაციების ბუღალტრები აღნიშნულ სტანდარტებში</t>
  </si>
  <si>
    <t xml:space="preserve">დარიცხვის მეთოდზე დაფუძნებულ  IPSAS სტანდარტებთან (IPSAS 25, IPSAS 28, IPSAS 29,  IPSAS 30 და IPSAS 33) აღრიცხვის და ანგარიშგების მეთოდოლოგიის შესაბამისობაზე ჩატარებული ანალიზის საფუძველზე მომზადებულია ინსტრუქციაში შესატანი ცვლილებების პროექტი და დამტკიცებულია ფინანსთა მინისტრის ბრძანებით. 2018 წლის ფინანსური ანგარიშგება მომზადდება აღნიშნული სტანდარტების მოთხოვნების გათვალისწინებით;; ჩატარებულია  ანალიზი 2019 წელს დასანერგი სტანდარტების აღრიცხვის და ანგარიშგების არსებულ მეთოდოლოგიასთან შესაბამისობაზე და მომზადებულია შესაბამისი ანალიტიკური დოკუმენტი
</t>
  </si>
  <si>
    <t>IPSAS სტანდარტების დანერგვის ხელშესაწყობად, მომზადებულია ტრენინგის პროგრამა IPSAS 25, IPSAS 28, IPSAS 29,  IPSAS 30 და IPSAS 33 სტანდარტებში; გადამზადებულია სახელმწიფო ბიუჯეტის დაფინანსებაზე მყოფი ორგანიზაციების ბუღალტრები აღნიშნულ სტანდარტებში</t>
  </si>
  <si>
    <t xml:space="preserve">IPSAS სტანდარტებში ცნობადობის ამაღლების მიზნით, თვითმმართველი ერთეულების წარმომადგენლებისათვის ჩატარებულია სემინარები, სამუშაო შეხვედრები, კონფერენციები და სხვ </t>
  </si>
  <si>
    <t xml:space="preserve">თვითმმართველი ერთეულებისათვის  შემუშავებული და დამტკიცებულია IPSAS სტანდარტების დანერგვის სტრატეგია </t>
  </si>
  <si>
    <t>7.2.4.1</t>
  </si>
  <si>
    <t>7.2.4.2</t>
  </si>
  <si>
    <t>7.2.4.3</t>
  </si>
  <si>
    <t>7.2.4.4</t>
  </si>
  <si>
    <t>ბიზნეს სექტორის წარმომადგენლებისთვის 
 სულ მცირე ერთი სამუშაო შეხვედრა ორგანიზებულია</t>
  </si>
  <si>
    <t>საქართველოს
ბიზნესომბუდსმენის აპარატი</t>
  </si>
  <si>
    <t xml:space="preserve">საქართველოს ბიზნესომბუდსმენის აპარატის  ელექტრონული პორტალი შექმნილია და გაშვებულია
</t>
  </si>
  <si>
    <t xml:space="preserve">შედეგი 9.6. საქართველოს ბიზნესომბუდსმენის აპარატის შესახებ ცნობადობა ამაღლებულია და მიმართვიანობის ხელმისაწვდომობა გაზრდილია. </t>
  </si>
  <si>
    <t>9.6.1.</t>
  </si>
  <si>
    <t>ფინანსდება ადმინისტრაციული ხარჯით</t>
  </si>
  <si>
    <t>9.6.2.</t>
  </si>
  <si>
    <t>საქართველოს ბიზნესომბუდსმენის აპარატის  ელექტრონული პორტალი შექმნილია და გაშვებულია</t>
  </si>
  <si>
    <t xml:space="preserve"> ბიზნეს და საჯარო სექტორის წარმომადგენლებისათვის ორგანიზებულია სულ მცირე ერთი სამუშაო შეხვედრა</t>
  </si>
  <si>
    <t>პორტალის  სატესტო ვარიანტი შექმნილია, პორტალის ტესტირება განხორცილებულია, პორტალი  დანერგილია</t>
  </si>
  <si>
    <t>. თავდაცვის სამინისტროს მიერ გაწეული საქმიანობის შესახებ პერიოდული ანგარიშების წარდგენა საქართველოს პარლამენტისთვის</t>
  </si>
  <si>
    <t>აქტივობა მთლიანად ფინანსდება ადმინისტრაციული ხარჯით</t>
  </si>
  <si>
    <t>თავდაცვისა და უსაფრთხოების სფეროს შესყიდვების კანონის ან განკარგულების პროექტის  შემუშავებების მიზნით უწყებათაშორისი სამუშაო ჯგუფი შექმნილია</t>
  </si>
  <si>
    <t>თავდაცვისა და უსაფრთხოების სფეროს შესყიდვების კანონის ან განკარგულების პროექტი  შემუშავებულია</t>
  </si>
  <si>
    <t xml:space="preserve">თავდაცვისა და უსაფრთხოების სფეროს შესყიდვების კანონის ან განკარგულების პროექტი წარდგენილა პარლამენტში </t>
  </si>
  <si>
    <t xml:space="preserve"> საქართველოს ბიზნესომბუდსმენის აპარატის ელექტრონული პორტალის
შექმნა, მეწარმე-სუბიექტებთან ელექტრონულად კომუნიკაციისათვის. </t>
  </si>
  <si>
    <t xml:space="preserve">ხაზინის სისტემის გამოყენებასთან დაკავშირებით, კანონმდებლობით გათვალისწინებული საბიუჯეტო ორგანიზაციების (საჯარო სკოლების, საბავშვო ბაღების) 1 500-მდე წარმომადგენლი დატრენინგებულია </t>
  </si>
  <si>
    <t>დარიცხვის მეთოდზე დაფუძნებულ  IPSAS სტანდარტებთან (IPSAS 1, IPSAS 5, IPSAS 9,  IPSAS 14, IPSAS 16, IPSAS 36, IPSAS 37) აღრიცხვის და ანგარიშგების მეთოდოლოგიის შესაბამისობასთან დაკავშირებით შემუშავებული ანალიტიკური დოკუმენტის საფუძველზე  მომზადებულია  ინსტრუქციაში შესატანი ცვლილებების პროექტი და დამტკიცებულია ფინანსთა მინისტრის ბრძანებით. 2017 წლის ფინანსური ანგარიშგება მომზადდება აღნიშნული სტანდარტების მოთხოვნების გათვალისწინებით</t>
  </si>
  <si>
    <t>IPSAS სტანდარტების დანერგვის ხელშესაწყობად, მომზადებულია ტრენინგის პროგრამა IPSAS 1, IPSAS 5, IPSAS 9, IPSAS 14, IPSAS 16,  IPSAS 36, და IPSAS 37 სტანდარტებში</t>
  </si>
  <si>
    <t>დარიცხვის მეთოდზე დაფუძნებულ  IPSAS სტანდარტებთან (IPSAS 25, IPSAS 28, IPSAS 29,  IPSAS 30 და IPSAS 33) აღრიცხვის და ანგარიშგების მეთოდოლოგიის შესაბამისობაზე ჩატარებული ანალიზის საფუძველზე მომზადებულია ინსტრუქციაში შესატანი ცვლილებების პროექტი და დამტკიცებულია ფინანსთა მინისტრის ბრძანებით.  2018 წლის ფინანსური ანგარიშგება მომზადდება აღნიშნული სტანდარტების მოთხოვნების გათვალისწინებით</t>
  </si>
  <si>
    <t xml:space="preserve"> სახელმწიფო ბიუჯეტის დაფინანსებაზე მყოფი ორგანიზაციების 400-მდე ბუღალტერი ტრენინგის პროგრამის მიხედვით  IPSAS 1, IPSAS 5, IPSAS 9, IPSAS 14, IPSAS 16,  IPSAS 36, IPSAS 37 სტანდარტებში გადამზადებულია</t>
  </si>
  <si>
    <t>სახელმწიფო ბიუჯეტის დაფინანსებაზე მყოფი ორგანიზაციების 400-მდე ბუღალტერი ტრენინგის პროგრამის მიხედვით IPSAS 25, IPSAS 28, IPSAS 29,  IPSAS 30 და IPSAS 33 სტანდარტებში გადამზადებულია</t>
  </si>
  <si>
    <t>თვითმმართველი ერთეულებისათვის  შემუშავებული და ფინანსთა მინისტრის ბრძანებით დამტკიცებულია IPSAS სტანდარტების დანერგვის სტრატეგია</t>
  </si>
  <si>
    <t>დატრენინგებულია 2 საპილოტე მუნიციპალიტეტის 20-მდე ბუღალტერი IPSAS სტანდარტებში</t>
  </si>
  <si>
    <t>საკანონმდებლო ცვლილებების პროექტი წარდგენილია მთავრობისთვის</t>
  </si>
  <si>
    <t>საქართველოს იუსტიციის უმაღლესი საბჭო, სადისციპლინო კოლეგია, სადისციპლინო პალატა მოსამართლეთა კონფერენცია.</t>
  </si>
  <si>
    <t>საქართველოს იუსტიციის უმაღლესი საბჭო, სადისციპლინო კოლეგია/პალატა</t>
  </si>
  <si>
    <t>შედეგი 9.5. კორუფციული რისკების შემცირების მიზნით ადმინისტრაციული პროცესების ელექტრონიზაცია განხორციელებულია</t>
  </si>
  <si>
    <t xml:space="preserve">13.2.2. </t>
  </si>
  <si>
    <t>13.2.3.</t>
  </si>
  <si>
    <t>მომხმარებელთა ინტერესების საზოგადოებრივი დამცველის (კომუნიკაციების ეროვნული კომისია) საქმიანობის გამჭვირვალობის გაზრდა და მომხმარებელთა ცნობიერების ამაღლება</t>
  </si>
  <si>
    <t xml:space="preserve">დონორებთან კონსულტაციების ჩატარება; ცვლილებების განხორციელების მიზნით ფონდების მოძიება </t>
  </si>
  <si>
    <t>ცვლილებების მომზადება და ასახვა კომისიის ნორმატიულ აქტში</t>
  </si>
  <si>
    <t xml:space="preserve">უცხოელ ექსპერტებთან ერთად ელექტრონული კომუნიკაციების შესახებ კანონში შესატანი ცვლილებების პროექტის დირექტივების შესაბამისად შემუშავება </t>
  </si>
  <si>
    <t>ცვლილებათა პაკეტთან დაკავშირებით საჯარო კონსულტაციების გამართვა დაინტერესებული მხარეების(ოპერატორები) მონაწილეებით</t>
  </si>
  <si>
    <t>ეკონომიკის სამინისტროსთვის პროექტის წარდგენა</t>
  </si>
  <si>
    <t xml:space="preserve">კომისიის პრაქტიკის განზოგადება და მომზადებული ინფორმაციის ხელმისაწვდომობის უზრუნველყოფა </t>
  </si>
  <si>
    <t>კომისიის 2016 წლის ფინანსური ანგარიშის მომზადება და გამოქვეყნება</t>
  </si>
  <si>
    <t>2018 წლის ბიუჯეტის დაგეგმვის პროცესის, მისი ხარჯვითი ნაწილის და აუდიტორული შემოწმების შედეგების გამჭვირვალობის უზრუნველყოფა</t>
  </si>
  <si>
    <t>კომისიის 2017 წლის ფინანსური ანგარიშის მომზადება და გამოქვეყნება</t>
  </si>
  <si>
    <t>2019 წლის ბიუჯეტის დაგეგმვის პროცესის, მისი ხარჯვითი ნაწილის და აუდიტორული შემოწმების შედეგების გამჭირვალობის უზრუნველყოფა</t>
  </si>
  <si>
    <t xml:space="preserve"> საჩივრების სტატისტიკასა და რეაგირების შედეგებზე კვარტალური ანგარიშების მომზადება და გამოქვეყნება</t>
  </si>
  <si>
    <t>13.3.6.</t>
  </si>
  <si>
    <t xml:space="preserve"> მომხმარებელთა ინტერესების საზოგადოებრივი დამცველის ინსტიტუტის თანამშრომელთა დანიშვნისა და გათავისუფლების მარეგულირებელი ნორმების დახვეწა</t>
  </si>
  <si>
    <t>საზოგადოებრივი დამცველის თანაშემწეთა შესარჩევი ღია და გამჭირვალე საკონკურსო წესის შემუშავების მიზნით საკანონმდებლო ცვლილებების შემუშავებაში მონაწილეობის მიღება; შენიშვნები და მოსაზრებების წარდგენა საქართველოს პარლამენტში</t>
  </si>
  <si>
    <t>მომხმარებელთა უფლებების კვირეულის ჩატარება</t>
  </si>
  <si>
    <t>NEON-ის ფარგლებში გამართულ და სხვა კონფერენციებში მონაწილეობის მიღება</t>
  </si>
  <si>
    <t>ევროპელ ენერგოომბუდსმენებთან კომუნიკაციის დამყარება, მათი საუკეთესო პრაქტიკის გათვალისწინება</t>
  </si>
  <si>
    <t>ცვლილებები მომზადებულია და კომისიის ნორმატიულ აქტში  ასახულია</t>
  </si>
  <si>
    <t>ცვლილებები მომზადებულია და  კომისიის ნორმატიულ აქტში  ასახულია</t>
  </si>
  <si>
    <t xml:space="preserve">დაინტერესებული მხარეების(ოპერატორები) მონაწილეებით ცვლილებათა პაკეტთან დაკავშირებით საჯარო კონსულტაციები გამართულია </t>
  </si>
  <si>
    <t xml:space="preserve">ეკონომიკის სამინისტროსთვის პროექტი წარდგენილია </t>
  </si>
  <si>
    <t>საზოგადოებრივი დამცველის თანაშემწეთა შესარჩევი ღია და გამჭირვალე საკონკურსო წესის შემუშავების მიზნით საკანონმდებლო ცვლილებების შემუშავებაში მონაწილეობა მიღებულია; შენიშვნები და მოსაზრებები წარდგენილია საქართველოს პარლამენტში</t>
  </si>
  <si>
    <t>შედეგი 14.1 ქალაქ რუსთავის მუნიციპალიტეტის ღია მმართველობის სტრატეგია და სამოქმედო გეგმა შემუშავებულია და განხორციელება მიმდინარეობს</t>
  </si>
  <si>
    <t>14.1.1.</t>
  </si>
  <si>
    <t>ქალაქ რუსთავის მუნიციპალიტეტის ღია მმართველობის სტრატეგია და სამოქმედო გეგმა შემუშავებულია და განხორციელება მიმდინარეობს</t>
  </si>
  <si>
    <t>შედეგი 14.2 საკრებულოსა და მერიის საქმიანობაში მოქალაქეთა ჩართულობის ინსტიტუციური მექანიზმი ჩამოყალიბებულია</t>
  </si>
  <si>
    <t>14.2.1.</t>
  </si>
  <si>
    <t>მუნიციპალიტეტის საკრებულოს საქმიანობაში მოქალაქეთა ჩართულობის მექანიზმის გაძლიერება</t>
  </si>
  <si>
    <t xml:space="preserve"> ადმინისტრაციული ხარჯი</t>
  </si>
  <si>
    <t>ადმინისტრაციული ხარჯი და დონორული დახმარება</t>
  </si>
  <si>
    <t>14.2.2.</t>
  </si>
  <si>
    <t xml:space="preserve"> სამოქალაქო მრჩეველთა საბჭოს გაძლიერება</t>
  </si>
  <si>
    <t>კანდიდატურის წარდგენისა და არჩევის პროცედურა (2) დებულებით დეტალურად განსაზღვრულია საბჭოს თავჯდომარის უფლებამოსილებები; (3) საბჭოს წევრებს მინიჭებული აქვთ უფლება შეიმუშავონ ცალკეული ინიციატივები და წარუდგინონ გამგებელს/მერიას; გაწერილია აღნიშნულისთვის საჭირო დეტალური პროცედურა; (4) დებულებით განსაზღვრულია საბჭოს სხდომის მოწვევის დეტალური პროცედურა; (5) დებულებით განსაზღვრულია მერის/გამგებლის მიერ საბჭოს, როგორც მატერიალურ-ტექნიკური, ისე საინფორმაციო მხარდაჭერით უზრუნველყოფის ვალდებულება.</t>
  </si>
  <si>
    <t>შედეგი 14.3 მოსახლეობისთვის სერვისების "ერთი ფანჯრის" პრინციპით მიწოდების მექანიზმი - სერვის ცენტრი - ჩამოყალიბებულია და ფუნქციონირებს</t>
  </si>
  <si>
    <t>14.3.1.</t>
  </si>
  <si>
    <t xml:space="preserve"> ქალაქ რუსთავის მუნიციპალიტეტის მინიმუმ 2 ტერიტორიულ ერთეულში სერვის ცენტრების გახსნა და ამოქმედება</t>
  </si>
  <si>
    <t xml:space="preserve">შედეგი 14.4 მშენებლობის ნებართვის გაცემისა და შემდგომი კონტროლის პროცედურა შემუშავებული და დამტკიცებულია </t>
  </si>
  <si>
    <t>(1) მშენებლობის ნებართვის გაცემის პროცესის დროს ნებართვის გამცემი ორგანოების მხრიდან არსებული ფაქტობრივი მდგომარეობის შესწავლის ინსტიტუციური მექანიზმის შემუშავება და (2) მშენებლობის  მაკონტროლებელი ორგანოების კონტროლის მექანიზმის გაუმჯობესება</t>
  </si>
  <si>
    <t xml:space="preserve">14.4.1. </t>
  </si>
  <si>
    <t xml:space="preserve">შედეგი 14.5 "ბინათმესაკუთრეთა ამხანაგობის შესახებ“  საქართველოს კანონში შესატანი ცვლილებების პაკეტი წარდგენილია საქართველოს მთავრობისთვის 
</t>
  </si>
  <si>
    <t xml:space="preserve">14.5.1. </t>
  </si>
  <si>
    <t xml:space="preserve">(1) საკანონმდებლო ცვლილებების პაკეტი საანალიზო მონაცემებთან ერთად განსახილველად წარდგენილია ქალაქ თბილისის მუნიციპალიტეტის მერიის შესაბამისი სამსახურებისთვის (2) ქალაქ თბილისის მერიის შუამდგომლობა კანონპროექტის საქართველოს პარლამენტში განსახილველად ინიცირების შესახებ წარდგენილის საქართველოს მთავრობისთვის  </t>
  </si>
  <si>
    <t xml:space="preserve">ბინათმესაკუთრეთა ამხანაგობების ფუნქციონირებასთან დაკავშირებული ხარვეზების კვლევა, მათ შორის, მუნიციპალიტეტის მერიაში დაგროვილი მოქალაქეთა საჩივრების ანალიზი, და შესაბამისი საკანონმდებლო ცვლილებების პროექტის მომზადება </t>
  </si>
  <si>
    <t>10.4.1.</t>
  </si>
  <si>
    <t xml:space="preserve"> ბიზნესის  კეთილსინდისიერების თემატიკის შესახებ ბიზნეს სექტორისა   და საჯარო სექტორის წარმომადგენლებისათვის კონფერენციების, შეხვედრებისა და სხვა ღონისძიებების ორგანიზება; ბიზნეს სექტორის წარმომადგენლებისთვის ბიზნესის კეთილსინდისიერების საკითხებზე რეკომენდაციებისა და გაიდლაინების შემუშავება. </t>
  </si>
  <si>
    <t>ბიზნეს სექტორის წარმომადგენლებისთვის ბიზნესის კეთილსინდისიერების გაიდლაინები მომზადებულია</t>
  </si>
  <si>
    <t>მხოლოდ  მესამე ქვეღონისძიება საჭიროებს არაადმინისტრაციულ ხარჯს.</t>
  </si>
  <si>
    <t>6.3.3.</t>
  </si>
  <si>
    <t>6.3.4.</t>
  </si>
  <si>
    <t>იუსტიციის უმაღლესი საბჭოს ყველა გადაწყვეტილების დასაბუთებულობის უზრუნველყოფა</t>
  </si>
  <si>
    <t xml:space="preserve"> იუსტიციის უმაღლესი საბჭოს რეგლამენტის დამტკიცება</t>
  </si>
  <si>
    <t>1.1.</t>
  </si>
  <si>
    <t>1.2.</t>
  </si>
  <si>
    <t>1.3.</t>
  </si>
  <si>
    <t>შედეგი 2. სამართალდამცავი უწყებების საქმიანობის კოორდინაცია კორუფციასტან ბრძოლის კუთხით; სამოქალაქო საზოგადოების ჩართულობის გაზრდა; ერთგვაროვანი სისხლის სამართლის პოლიტიკის დანერგვა</t>
  </si>
  <si>
    <t>შედეგი 1.კორუფციულ დანაშაულთან ბრძოლის ეფექტიანობის გაზრდა და იურიდიულ პირთა მიმართ სისხლისსამართლებრივი დევნის მექანიზმების გაუმჯობესება</t>
  </si>
  <si>
    <t>2.1.</t>
  </si>
  <si>
    <t>2.2.</t>
  </si>
  <si>
    <t>2.3.</t>
  </si>
  <si>
    <t>სახელმწიფო უსაფრთხოების სამსახური; ფინანსთა სამინისტროს საგამოძიებო სამსახური</t>
  </si>
  <si>
    <t xml:space="preserve">x
</t>
  </si>
  <si>
    <t>საქართველოს ბიზნესომბუდსმენის აპარატი</t>
  </si>
  <si>
    <t xml:space="preserve">სსსიპ ახელმწიფო შესყიდვების სააგენტო </t>
  </si>
  <si>
    <t xml:space="preserve">ადმინისტრაციული ხარჯი </t>
  </si>
  <si>
    <t>(1) ღია მმართველობის სტრატეგიისა და სამოქმედო გეგმის შემუშავების მიზნით გამართულია მინიმუმ 5 საჯარო შეხვედრა 150-მდე დაინტერესებული პირის მონაწილეობით; (2) სტრატეგია და 2017 წლის სამოქმედო გეგმა შემუშავებულია</t>
  </si>
  <si>
    <t>სერვისების ჩამონათვალი და მიწოდების წესი დადგენილია (ხელმისაწვდომია მოსახლეობისთვის); ცენტრებსა და მუნიციპალიტეტის მერიას შორის კომუნიკაციის წესი განსაზღვრულია</t>
  </si>
  <si>
    <t>შედეგი 10.3. სოციალურ სფეროში კორუფციული რისკების შემცირების მიზნით მოსახლეობის ინფორმირებულობა გაზრდილია</t>
  </si>
  <si>
    <t>მიზნობრივი სოციალური დახმარების შესახებ მოსახლეობის ცნობიერების ამაღლება</t>
  </si>
  <si>
    <t xml:space="preserve">საქართველოს ბიზნესომბუდსმენის მიერ საქართველოში მოქმედ ბიზნეს გაერთინებებისა და სავაჭრო-სამრეწველო პალატის წევრებისთვის შეხვედრებისა და პრეზენტაციების გამართვა. </t>
  </si>
  <si>
    <t>Council of Europe &amp; European Union joint project KCOOS</t>
  </si>
  <si>
    <t xml:space="preserve">ტრენინგ-გეგმის გათვალისწინებით   ანტიკორუფციული საბჭოს სამდივნოს თანამშრომლებს IACA-ს ექსპერტებმა კორუფციის პრევენციის საკითხებში ტრენინგი ჩაუტარათ </t>
  </si>
  <si>
    <t xml:space="preserve">ტრენინგ-გეგმის გათვალისწინებით   ანტიკორუფციული საბჭოს სამდივნოს თანამშრომლებს  ევროსაბჭოს ექსპერტებმა კორუფციის პრევენციის საკითხებში ტრენინგი ჩაუტარათ </t>
  </si>
  <si>
    <t xml:space="preserve">  საერთაშორისო ექსპერტის მიერ ტრენინგი ჩატარებულია სამდივნოს თანამშრომლებისთვის კორუფციის რისკების მეთოდოლოგიაში</t>
  </si>
  <si>
    <t>IACA-თან თანამშრომლობის მემორანდუმის დადებულია</t>
  </si>
  <si>
    <t>იუსტიციის სამინისტროს ვებგვერდის პერიოდულად განახლებულია, შემუშავებული ანგარიშები და განახლებული სტრატეგიული დოკუმენტები გამოქვეყნებულია ქართულ და ინგლისურ ენებზე</t>
  </si>
  <si>
    <t xml:space="preserve"> სამუშაო ჯგუფი შექმნილია პროკურორთა დანიშვნისა და დაწინაურების შესახებ კრიტერიუმებისა და დანიშვნისა და დაწინაურების შესახებ გადაწყვეტილებების დასაბუთებულობასთან დაკავშირებით საკანონმდებლო ცვლილებების მოსამზადებლად</t>
  </si>
  <si>
    <t>პროკურორთა დანიშნვის და დაწინაურების კრიტერიუმებსა და დანიშვნისა და დაწინაურების შესახებ გადაწყვეტილებების დასაბუთებულობასთან დაკავშირებით საკანონმდებლო ცვლილებები წარდგენილია მთავრობისთვის, კრიტერიუმების  ხელმისაწვდომობა უზრუნველყოფილია, განთავსებულია პროკურატურის ვებგვერდზე</t>
  </si>
  <si>
    <t>კოლეგიური ორგანოების როლისა და ფუნქციების საერთაშორისო პრაქტიკის შესწავლის მიზნით სამუშაო ჯგუფი შექმნილია</t>
  </si>
  <si>
    <t>საერთაშორისო პრაქტიკა შესწავლილია კოლეგიური ორგანოების როლისა და ფუნქციების  შესახებ</t>
  </si>
  <si>
    <t>წინადადებები შემუშავებულია საკონსულტაციო საბჭოს როლისა და მნიშვნელობის გაზრდის მიზნით</t>
  </si>
  <si>
    <t>პროკურორთა დატვირთვის ანალიზი მომზადებულია და არსებული ვითარება შესწავლილია</t>
  </si>
  <si>
    <t>საქმეთა გადანაწილების  ახალი სისტემა შექმნილია და გამოიყენება პრაქტიკაში</t>
  </si>
  <si>
    <t>5.2.3.</t>
  </si>
  <si>
    <t xml:space="preserve"> ეთიკისა და დისციპლინური პასუხისმგებლობის მიმართულებით პროკურატურის საკონსულტაციო საბჭოს როლი გაზრდილია</t>
  </si>
  <si>
    <t xml:space="preserve">5.2.5. </t>
  </si>
  <si>
    <t>პროკურორისთვის საქმის ჩამორთმევის შესახებ გადაწყვეტილებები და ზემდგომი პროკურორის მიერ ქვემდგომი პროკურორისთვის საქმესთან დაკავშირებით მიცემული მითითებების წერილობით დასაბუთების უზრუნველყოფა</t>
  </si>
  <si>
    <t>უცხო ქვეყნის მოქალაქეების მიერ ქრთამის მიცემის/აღების საკითხებზე ტრენინგის ჩატარება აღნიშნულ სფეროში მომუშავე პროფესიონალებისთვის</t>
  </si>
  <si>
    <t>1.4.</t>
  </si>
  <si>
    <t>მოსახლეობის ინფორმირებულობის გაზრდის მიზნით ბუკლეტების დაბეჭდვა ქართულ ენაზე (3000 ც.)</t>
  </si>
  <si>
    <t xml:space="preserve"> ქართულენოვანი  ბუკლეტების გავრცელება (3000 ც.)</t>
  </si>
  <si>
    <t>სომხურ და აზერბაიჯანულ ენოვანი ბუკლეტების დაბეჭდვა (სულ 4000 ც)</t>
  </si>
  <si>
    <t>სომხურ და აზერბაიჯანულ ენოვანი ბუკლეტების გავრცელება (სულ 4000 ც)</t>
  </si>
  <si>
    <t>ანტიკორუფციული სტრატეგიული დოკუმენტების მონიტორინგისა და შეფასების მეთოდოლოგია განახლებულია</t>
  </si>
  <si>
    <t>მეთოდოლოგიის შესაბამისად პროგრესის შესახებ ანგარიში (2018 - I) მომზადებულია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</si>
  <si>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t>შეფასების  ანგარიშის (2017-2018) სამუშაო ვერსია მომზადებულია (OECD-ACN-ის რეკომენდაცია N1(6)-ის გათვალისწინებით კომენტარების წარმოსადგენად სამოქალაქო და ბიზნეს სექტორის წარმომადგენლებს მიეცათ სულ მცირე ორი კვირის ვადა)</t>
  </si>
  <si>
    <r>
      <t>რისკი:</t>
    </r>
    <r>
      <rPr>
        <sz val="11"/>
        <color theme="0"/>
        <rFont val="Sylfaen"/>
        <family val="1"/>
      </rPr>
      <t xml:space="preserve"> ერთიანი საკოორდინაციო/საკომუნიკაციო სისტემის შექმნის პროცესში შესაძლო ხარვეზების გამოვლენა</t>
    </r>
  </si>
  <si>
    <t>ელექტრონული დეკლარირების პროგრამა მომზადებულია</t>
  </si>
  <si>
    <t>საქართველოს იუსტიციის სამინისტრო, საქართველოს სახელმწიფო აუდიტის სამსახური</t>
  </si>
  <si>
    <t xml:space="preserve"> თავმჯდომარეების დანიშვნის წესის  გადახედვა </t>
  </si>
  <si>
    <t>6.1.6.</t>
  </si>
  <si>
    <t xml:space="preserve">სასამართლოების თავმჯდომარეთა ფუნქციებისა და უფლება/მოვალეობების გადახედვა OECD-ACN რეკომენდაციების მიხედვით </t>
  </si>
  <si>
    <t xml:space="preserve"> ანტიკორუფციულ საკითხებზე საზოგადოებასთან ურთიერთობის სტრატეგიის შემუშავება და იმპლემენტაცია</t>
  </si>
  <si>
    <t xml:space="preserve">შედეგი 4.2. საზოგადოება ინფორმირებულია ანტიკორუფციული საბჭოსა და ანტიკორუფციული კუთხით მიმდინარე სიახლეების შესახებ </t>
  </si>
  <si>
    <t>4.2.1.</t>
  </si>
  <si>
    <t>4.2.2.</t>
  </si>
  <si>
    <t xml:space="preserve">4.2.3. </t>
  </si>
  <si>
    <t xml:space="preserve">4.2.4. </t>
  </si>
  <si>
    <t xml:space="preserve">4.2.5. </t>
  </si>
  <si>
    <t>4.2.6.</t>
  </si>
  <si>
    <t>შედეგი 5.1. პროკურორთა დანიშნვის, დაწინაურების, რანგირების, როტაციის, შეფასების, მონიტორინგისა და გათავისუფლების გამჭვირვალე და ობიექტური მექანიზმი შემუშავებულია; ანაზღაურებისა და წახალისების გამჭვირვალე სისტემა დანერგილია; რაიონულ პროკურორებსა და მოადგილეებს შორის ფუნქციები გამიჯნულია</t>
  </si>
  <si>
    <t>5.1.1.</t>
  </si>
  <si>
    <t xml:space="preserve"> პროკურორთა დანიშნვის და დაწინაურების კრიტერიუმების მკაფიოდ გაწერა, მათი საჯაროობის უზრუნველყოფა; დანიშნვის და დაწინაურების შესახებ გადაწყვეტილების დასაბუთებულობის უზრუნველყოფა  </t>
  </si>
  <si>
    <t>5.1.2.</t>
  </si>
  <si>
    <t xml:space="preserve"> პროკურორთა პერიოდული შეფასების მექანიზმის დანერგვა </t>
  </si>
  <si>
    <t>პროკურორთა შეფასების სისტემის ნალიზი განხორციელებულია</t>
  </si>
  <si>
    <t>შეფასების სისტემა დახვეწილია მოზადებული წინადადებების მიხედვით</t>
  </si>
  <si>
    <t xml:space="preserve">5.1.3. </t>
  </si>
  <si>
    <t xml:space="preserve"> ანაზღაურებისა და წახალისების გამჭვირვალე და ობიექტური სისტემის დანერგვა, მისი შემდგომი ანალიზი და სრულყოფა</t>
  </si>
  <si>
    <t>5.1.4.</t>
  </si>
  <si>
    <t xml:space="preserve"> თანამშრომელთა როტაციის სისტემის დახვეწა</t>
  </si>
  <si>
    <t>საზ. დამცველის გასაძლიერებლად საკანონდებლო პაკეტის შესახებ მარეგულირებელი კომისიების თავმჯდომარეებთან, პარლამენტის წევრებთან და არასამთავრობო ორგანიზაციებთან კონსულტაციები გამართულია</t>
  </si>
  <si>
    <t>ცვლილებების განხორციელების კონცეფცია და შესაბამისი პროექტი მომზადებულია</t>
  </si>
  <si>
    <t>ენერგოომბუდსმენი; კომუნიკაციების ომბუდსმენი; კომუნიკაციების ეროვნული კომისია</t>
  </si>
  <si>
    <t>ენერგოომბუდსმენი; კომუნიკაციების ომბუდსმენი, კომუნიკაციების ეროვნული კომისია</t>
  </si>
  <si>
    <t>საზოგადოებრივი დამცველის გაძლიერების მიზნით საკანონმდებლო ცვლილებების მომზადება</t>
  </si>
  <si>
    <t>განხორციელდება დამცველის დამარეგულირებლების ბიუჯეტის შესაბამისად</t>
  </si>
  <si>
    <t>საზ. დამცველის გასაძლიერებლად საკანონდებლო პაკეტის შესახებ მარეგულირებელი კომისიების თავმჯდომარეებთან, პარლამენტის წევრებთან და არასამთავრობო ორგანიზაციებთან კონსულტაციების გამართვა</t>
  </si>
  <si>
    <t>ცვლილებების განხორციელების კონცეფცია და შესაბამისი პროექტი მომზადება</t>
  </si>
  <si>
    <t>უზენაესი საბჭოს მიერ სასამართლოს თავმჯდომარის დანიშვნის/არჩევის წესი გადახედილია</t>
  </si>
  <si>
    <t>ჩატარებულია 8 ტრენინგი, გადამზადებულია სამინისტროს 100 საჯარო მოხელე</t>
  </si>
  <si>
    <t>მოლაპარაკებები დონორებთან ტრენინგების ახალი ციკლის მოსამზადებლად</t>
  </si>
  <si>
    <t>UNDP</t>
  </si>
  <si>
    <t>საქართველოს რეგიონული განვითარების 2015-2017 წლების პროგრამის 2016 წლის განხორციელების ანგარიშის მომზადება და მისი საზოგადოებისთვის ხელმისაწვდომობის უზრუნველყოფა</t>
  </si>
  <si>
    <t>საქართველოს რეგიონული განვითარების 2018-2020 წლების პროგრამის მომზადება და მისი საზოგადოებისთვის ხელმისაწვდომობის უზრუნველყოფა</t>
  </si>
  <si>
    <t>საქართველოს რეგიონული განვითარების 2015-2017 წლების პროგრამის 2017 წლის განხორციელების ანგარიშის მომზადება და მისი საზოგადოებისთვის ხელმისაწვდომობის უზრუნველყოფა</t>
  </si>
  <si>
    <t>ინდიკატორი: კორუფციის, მისი გამომწვევი მიზეზების, შედეგებისა და პრევენციის გზების საკითხების შესახებ ჩატარებული ტრენინგების რაოდენობა გაზრდილია; ტრენინგებში მონაწილე პირთა რაოდენობა გაზრდილია</t>
  </si>
  <si>
    <r>
      <t xml:space="preserve">რისკი: </t>
    </r>
    <r>
      <rPr>
        <sz val="11"/>
        <color rgb="FFFFFFFF"/>
        <rFont val="Sylfaen"/>
        <family val="1"/>
      </rPr>
      <t>კონსესუსის არარსებობა</t>
    </r>
  </si>
  <si>
    <t>საკანონმდებლო ინიციატივა მომზადებულია</t>
  </si>
  <si>
    <t>ინფორმაციის დამუშავებისა და  გავრცელების ელექტრონული პროგრამა მომზადებულია და ხელმისაწვდომია</t>
  </si>
  <si>
    <t>საკანონმდებლო ინიციატივა წარდგენილია პარლამენტში</t>
  </si>
  <si>
    <t>საქართველოს იუსტიციის სამინისტრო; საქართველოს სახელმწიფო აუდიტის სამსახური; საქართველოს ცენტრალური საარჩევნო ადმინისტრაცია</t>
  </si>
  <si>
    <t>საქართველოს იუსტიციის სამინისტრო, საქართველოს ცენტრალური საარჩევნო ადმინისტრაცია, საქართველოს სახელმწიფო აუდიტის სამსახური</t>
  </si>
  <si>
    <t>შედეგი 7.2.5. გარე აუდიტის სისტემის ფუნქციონირება გაუმჯობესებულია</t>
  </si>
  <si>
    <t xml:space="preserve">რისკი:  არასაკმარისი ადამიანური და მატერიალური (ფინანსური) რესურსი; კადრების გადინება </t>
  </si>
  <si>
    <t>2016 წლის სახელმწიფო ბიუჯეტის მინიმუმ 85%-ის დაფარვა</t>
  </si>
  <si>
    <t>2017 წლის სახელმწიფო ბიუჯეტის მინიმუმ 90%-ის დაფარვა</t>
  </si>
  <si>
    <t>სახელმწიფო აუდიტის სამსახური</t>
  </si>
  <si>
    <t>ეფექტიანობის აუდიტების პროცენტული წილი მთლიან აუდიტორულ საქმიანობაში 10%-ია</t>
  </si>
  <si>
    <t>აუდიტის მართვის სისტემაში ფინანსური აუდიტის მეთოდოლოგიისა და სამუშაო პროგრამების ჩაშენება</t>
  </si>
  <si>
    <t>აუდიტის მართვის სისტემაში ეფექტიანობის და IT აუდიტის მეთოდოლოგიისა და სამუშაო პროგრამების ჩაშენება</t>
  </si>
  <si>
    <t>აუდიტის მართვის სისტემაში მომზადებული აუდიტორული საქმიანობის წლიური გეგმა, რესურსების განაწილებით</t>
  </si>
  <si>
    <t>აუდიტის მართვის სისტემის ონლაინ მოდულში ჩატარებული აუდიტების 50%</t>
  </si>
  <si>
    <t>აუდიტის მართვის სისტემის მიმართულებით ჩატარებული ტრენინგების შედეგად გადამზადებული 150 თანამშრომელი</t>
  </si>
  <si>
    <t>აუდიტის მართვის სისტემის ონლაინ მოდულში ჩატარებული აუდიტები (მინ 15)</t>
  </si>
  <si>
    <t>გადამზადებული მინიმუმ 8 თანამშრომელი ინფორმაციული უსაფრთხოების აუდიტის მიმართულებით ამერიკის საანგარიშო პალატის (GAO) ექსპერტების მიერ</t>
  </si>
  <si>
    <t>IT აუდიტის ტრენინგ მოდული მომზადება</t>
  </si>
  <si>
    <t>მინიმუმ 2 IT აუდიტის ჩატარება</t>
  </si>
  <si>
    <t>მსოფლიო ბანკი</t>
  </si>
  <si>
    <t>ინფორმაციული სისტემების სერტიფიცირების გამოცდის (ISACA - Certified Information Systems Auditor) ჩაბარება მინიმუმ 2 თანამშრომლის მიერ</t>
  </si>
  <si>
    <t xml:space="preserve"> IT აუდიტის მეთოდოლოგიის სამუშაო ვერსიის მომზადება</t>
  </si>
  <si>
    <t xml:space="preserve"> IT აუდიტის მეთოდოლოგიის დამტკიცება</t>
  </si>
  <si>
    <t>IT აუდიტის ხარისხის უზრუნველყოფის პროცედურების შემუშავება და დამტკიცება</t>
  </si>
  <si>
    <t xml:space="preserve">ინფორმაციული სისტემების სერტიფიცირების გამოცდის (ISACA - Certified Information Systems Auditor) ჩაბარება მინიმუმ თანამშრომლის მიერ </t>
  </si>
  <si>
    <t>სამუშაო ჯგუფის შექმნა</t>
  </si>
  <si>
    <t>საერთაშორისო ექსპერტის ჩართულობით სამუშაო ჯგუფის მიერკორუფციული რისკების შეფასების მეთოდოლოგიის პროექტის შემუშავება</t>
  </si>
  <si>
    <t>საერთაშორისო ექსპერტის ჩართულობით კორუფციის და თაღლითობის პრევენციის ტრეინინგ-მოდულის #1-ის შემუშავება</t>
  </si>
  <si>
    <t>საერთაშორისო ექსპერტის ჩართულობით კორუფციის და თაღლითობის  რისკების შეფასების და გამოვლენის აუდიტის (Forensic Audit) ტრეინინგ-მოდულის #2  შემუშავება</t>
  </si>
  <si>
    <t>USAID GGI</t>
  </si>
  <si>
    <t>საერთაშორისო ექსპერტის ჩართულობით სამუშაო ჯგუფის მიერ  კორუფციული რისკების შეფასების (Forensic Audit) მეთოდოლოგიის პროექტზე მუშაობის დაწყება</t>
  </si>
  <si>
    <t>კორუფციის და თაღლითობის პრევენციის ტრეინინგით გადამზადებული მინიმუმ 20 თანამშრომელი</t>
  </si>
  <si>
    <t>კორუფციის და თაღლითობის  რისკების შეფასების და გამოვლენის აუდიტის (Forensic Audit)  ტრეინინგით გადამზადებული მინიმუმ 20 თანამშრომელი</t>
  </si>
  <si>
    <t xml:space="preserve">შედეგი 7.2.6. კორუფციის რისკების პრევენციისათვის საჯარო ფინანსების მართვის ეფექტიანობა ამაღლებულია და ანგარიშვალდებულება უზრუნველყოფილია  </t>
  </si>
  <si>
    <t xml:space="preserve">რისკი: აუდიტის ობიექტების მხრიდან რეკომენდაციების შეუსრულებლობა; საზოგადოების მხრიდან ინტერესის და ჩართულობის დაბალი დონე; არასაკმარისი ადამიანური და მატერიალური (ფინანსური) რესურსი; კადრების გადინება </t>
  </si>
  <si>
    <t>სისტემური რეკომენდაციების შესრულების მდგომარეობის მიმოხილვა ბიუჯეტის შესრულების ანგარიშში, რომელიც წარედგინება საქართველოს პარლამენტს</t>
  </si>
  <si>
    <t>მინიმუმ 1 კვლევითი პუბლიკაციის (საჯარო ფინანსების მართვასა და ბიუჯეტირებასთან დაკავშირებული საუკეთესო პრაქტიკის სახელმძღვანელოები, პუბლიკაციები) მომზადება საჯარო სექტორის შიდა კონტროლის გაძლიერების ხელშესაწყობად</t>
  </si>
  <si>
    <t>კვლევითი პუბლიკაციების (საჯარო ფინანსების მართვასა და ბიუჯეტირებასთან დაკავშირებული საუკეთესო პრაქტიკის სახელმძღვანელოები, პუბლიკაციები) შესახებ ცნობიერების ამაღლების სემინარის მოწყობა და და დაინტერესებულ პირებთან გაზიარება/გავრცელება</t>
  </si>
  <si>
    <t>ბოლო 3 წლის განმავლობაში გაცემული რეკომენდაციების შესრულების შესახებ ანგარიშის შედგენა და დაინტერესებულ პირებთან გაზიარება/გავრცელება</t>
  </si>
  <si>
    <t>ბოლო 3 წლის განმავლობაში გაცემული რეკომენდაციების შესრულების შესახებ ანგარიშის შედგენა და დაინტერესებულ პირებთან გაზიარება</t>
  </si>
  <si>
    <t>მხარჯავი დაწესებულებების სარეიტინგო კითხვარი დაგზავნა ყველა მხარჯავ დაწესებულებაში</t>
  </si>
  <si>
    <t>მხარჯავი დაწესებულებების სარეიტინგო კითხვარის განახლება ეთიკის და კეთილსინდისიერების შეფასების მიმართულებით</t>
  </si>
  <si>
    <t>მხარჯავი დაწესებულებების მიერ შევსებულ სარეიტინგო კითხვარები კონსოლიდირებული და გაანალიზებულია  ბიუჯეტის შესრულების ანგარიშში, რომელიც წარედგინება საქართველოს პარლამენტს</t>
  </si>
  <si>
    <t>მხარჯავი დაწესებულებების განახლებული სარეიტინგო კითხვარით ჩატარებული კვლევა საჯარო უწყებებში</t>
  </si>
  <si>
    <t>მხარჯავი დაწესებულებების სარეიტინგო მოდულის დამატება ბიუჯეტის მონიტორზე</t>
  </si>
  <si>
    <t>მინიმუმ 3 თანამშრომლის მიერ "ორგანიზაციული კეთილსინდისიერების შეფასების" საერთაშორისო ტრეინინგის გავლა</t>
  </si>
  <si>
    <t>ბიუჯეტის მონიტორის ვებ-პლატფორმის შემუშავება და ხელმისაწვდომობა საჯაროდ</t>
  </si>
  <si>
    <t xml:space="preserve"> ბიუჯეტის მონიტორის საოპერაციო სახელმძღვანელოს მომზადება</t>
  </si>
  <si>
    <t>"ებრძოლე კორუფციას"  და "დაგეგმე ჩვენთან ერთად"  მოდულების საშუალებით მიღებული მოქალაქეთა ჩართულობის/მომართვებთან დაკავშირებით  სას-ის რეაგირება</t>
  </si>
  <si>
    <t>ბიუჯეტის მონიტორის პორტატული მოწყობილობისთვის შემუშავება და ხელმისაწვდომობა საჯაროდ</t>
  </si>
  <si>
    <t>ბიუჯეტის მონიტორის შესახებ თანამშრომელთა და დაინტერესებული მხარეების ცნობიერების ამაღლებისათვის  მინიმუმ 10 შეხვედრის  ჩატარება</t>
  </si>
  <si>
    <t xml:space="preserve"> ბიუჯეტის მონიტორის შემდგომი გაუმჯობესებისთვის საზოგადოებრივი აზრის კვლევის ჩატარება</t>
  </si>
  <si>
    <t>აუდიტების შედეგად გაცემული  რეკომენდაციების შესრულების სტატუსების შესახებ ანალიტიკური მოდულის დამატება სახელმწიფო აუდიტის სამსახურის ანალიტიკურ ვებ პორტალ - ბიუჯეტის მონიტორზე (www.budgetmonitor.ge)</t>
  </si>
  <si>
    <t>წინასწარი შესწავლის ჩატარება</t>
  </si>
  <si>
    <t>აუდიტის ანგარიშის დამტკიცება და დაინტერესებულ პირებთან განხილვა</t>
  </si>
  <si>
    <r>
      <t xml:space="preserve">შედეგი 1.1 </t>
    </r>
    <r>
      <rPr>
        <sz val="11"/>
        <color rgb="FFFFFFFF"/>
        <rFont val="Sylfaen"/>
        <family val="1"/>
      </rPr>
      <t xml:space="preserve">ინსტიტუციურად გაძლიერებული ანტიკორუფციული საბჭო </t>
    </r>
  </si>
  <si>
    <r>
      <t xml:space="preserve">ინდიკატორი: </t>
    </r>
    <r>
      <rPr>
        <sz val="11"/>
        <color rgb="FFFFFFFF"/>
        <rFont val="Sylfaen"/>
        <family val="1"/>
      </rPr>
      <t>ანტიკორუფციულ საბჭოში დასაქმებულია სულ მცირე შვიდი თანამშრომელი, რომელთა სამუშაო აღწერილობების  ძირითად ნაწილს ანტიკორუფციული თემატიკა წარმოადგენს; კორუფციული რისკების შეფასების მეთოდოლოგია წარდგენილია ანტიკორუფციულ საბჭოზე განსახილველად; ჩატარდა სულ მცირე  საბჭოს ოთხი სხდომა და  სამუშაო ჯგუფის ათი შეხვედრა</t>
    </r>
  </si>
  <si>
    <r>
      <t>რისკი:</t>
    </r>
    <r>
      <rPr>
        <sz val="11"/>
        <color rgb="FFFFFFFF"/>
        <rFont val="Sylfaen"/>
        <family val="1"/>
      </rPr>
      <t xml:space="preserve"> ანტიკორუფციული საბჭოს სამდივნოდან კადრების გადინება </t>
    </r>
  </si>
  <si>
    <r>
      <t xml:space="preserve">1.1.1. </t>
    </r>
    <r>
      <rPr>
        <sz val="11"/>
        <color rgb="FF000000"/>
        <rFont val="Sylfaen"/>
        <family val="1"/>
      </rPr>
      <t>ანტიკორუფციული საბჭოს სამდივნოს თანამშრომლების კვალიფიკაციის ამაღლება</t>
    </r>
  </si>
  <si>
    <r>
      <t xml:space="preserve">1.1.2. </t>
    </r>
    <r>
      <rPr>
        <sz val="11"/>
        <color rgb="FF000000"/>
        <rFont val="Sylfaen"/>
        <family val="1"/>
      </rPr>
      <t>ანტიკორუფციული საბჭოს სამდივნოს საქმიანობის სახელმძღვანელო განახლებულია</t>
    </r>
  </si>
  <si>
    <r>
      <t xml:space="preserve">1.1.3. </t>
    </r>
    <r>
      <rPr>
        <sz val="11"/>
        <color rgb="FF000000"/>
        <rFont val="Sylfaen"/>
        <family val="1"/>
      </rPr>
      <t>კორუფციული რისკების შეფასების მეთოდოლოგიის შემუშავება</t>
    </r>
  </si>
  <si>
    <r>
      <t>შედეგი 1.2.</t>
    </r>
    <r>
      <rPr>
        <sz val="11"/>
        <color rgb="FFFFFFFF"/>
        <rFont val="Sylfaen"/>
        <family val="1"/>
      </rPr>
      <t xml:space="preserve"> ანტიკორუფციული სტრატეგიული დოკუმენტების გადასინჯვის პროცესი ინკლუზიური, ხოლო შესრულების მონიტორინგი - ეფექტიანია</t>
    </r>
  </si>
  <si>
    <r>
      <t xml:space="preserve">ინდიკატორი:  </t>
    </r>
    <r>
      <rPr>
        <sz val="11"/>
        <color rgb="FFFFFFFF"/>
        <rFont val="Sylfaen"/>
        <family val="1"/>
      </rPr>
      <t>ანტიკორუფციული სტრატეგია და სამოქმედო გეგმა განახლებულია საზოგადოების და ბიზნეს სექტორის მონაწილოების შედეგად;  ანტიკორუფციული სამოქმედო გეგმის მონიტორინგი ხორციელდება საზოგადოების და ბიზნეს სექტორის მონაწილოების შედეგად, გამართულია სულ მცირე  საბჭოს ოთხი სხდომა და სამუშაო ჯგუფის ათი შეხვედრა</t>
    </r>
  </si>
  <si>
    <r>
      <t xml:space="preserve">რისკი: </t>
    </r>
    <r>
      <rPr>
        <sz val="11"/>
        <color rgb="FFFFFFFF"/>
        <rFont val="Sylfaen"/>
        <family val="1"/>
      </rPr>
      <t>საზოგადოების და ბიზნეს სექტორის მხრიდან ინტერესის და ჩართულობის დაბალი დონე</t>
    </r>
  </si>
  <si>
    <r>
      <t xml:space="preserve">1.2.1. </t>
    </r>
    <r>
      <rPr>
        <sz val="11"/>
        <rFont val="Sylfaen"/>
        <family val="1"/>
      </rPr>
      <t>ანტიკორუფციული სტრატეგიის და სამოქმედო გეგმის ყოველწლიური გადასინჯვა იმპლემენტაციის მდგომარეობისა და რეალური გამოწვევების შეფასების საფუძველზე</t>
    </r>
  </si>
  <si>
    <r>
      <t xml:space="preserve">1.2.2. </t>
    </r>
    <r>
      <rPr>
        <sz val="11"/>
        <color rgb="FF000000"/>
        <rFont val="Sylfaen"/>
        <family val="1"/>
      </rPr>
      <t>ანტიკორუფციული სტრატეგიის და სამოქმედო გეგმის შესრულების მონიტორინგი ეფექტიანად ხორციელდება სამოქალაქო და ბიზნეს სექტორის ჩართულობით</t>
    </r>
  </si>
  <si>
    <r>
      <t xml:space="preserve">შედეგი 1.3. </t>
    </r>
    <r>
      <rPr>
        <sz val="11"/>
        <color rgb="FFFFFFFF"/>
        <rFont val="Sylfaen"/>
        <family val="1"/>
      </rPr>
      <t>საჯარო მოხელეთა კვალიფიკაცია ამაღლებულია ანტიკორუფციულ საკითხებში</t>
    </r>
  </si>
  <si>
    <r>
      <t xml:space="preserve">ინდიკატორი: </t>
    </r>
    <r>
      <rPr>
        <sz val="11"/>
        <color rgb="FFFFFFFF"/>
        <rFont val="Sylfaen"/>
        <family val="1"/>
      </rPr>
      <t>150 სახელმწიფო მოსამსახურეს ჩაუტარდა სულ მცირე 15 ტრენინგი ტრენინგ-კურსის ფარგლებში; მონიტორინგისა და ანტიკორუფციული სტრატეგიული დოკუმენტის განახლების პროცესი ზუსტი და ნათელია ანტიკორუფციული საბჭოს სამუშაო ჯგუფის წევრებისთვის; ანტიკორუფციული სტრატეგიული დოკუმენტები წყაროებად იყენებს საერთაშორისო ორგანიზაციების და აღიარებული არასამთავრობო ორგანიზაციების კვლევებს, მათ შორის სოციოლოგიურ რეიტინგებსა და საქართველოს შეფასების ანგარიშებს</t>
    </r>
  </si>
  <si>
    <r>
      <t xml:space="preserve">რისკი: </t>
    </r>
    <r>
      <rPr>
        <sz val="11"/>
        <color rgb="FFFFFFFF"/>
        <rFont val="Sylfaen"/>
        <family val="1"/>
      </rPr>
      <t>პარტნიორი ორგანიზაციების/დონორების მოძიების სირთულე</t>
    </r>
  </si>
  <si>
    <r>
      <t>1.3.1</t>
    </r>
    <r>
      <rPr>
        <sz val="11"/>
        <color rgb="FF000000"/>
        <rFont val="Sylfaen"/>
        <family val="1"/>
      </rPr>
      <t>. ანტიკორუფციული პოლიტიკისა და სამართლებრივი ბაზის შესახებ სახელმწიფო მოსამსახურეთა ტრენინგ-კურსის მომზადება და ტრენინგების ორგანიზება</t>
    </r>
  </si>
  <si>
    <r>
      <t xml:space="preserve">1.3.2. </t>
    </r>
    <r>
      <rPr>
        <sz val="11"/>
        <rFont val="Sylfaen"/>
        <family val="1"/>
      </rPr>
      <t>ანტიკორუფციული საბჭოს სამუშაო ჯგუფის წევრთა კვალიფიკაციის ამაღლება სტრატეგიული დოკუმენტების შემუშავების სტანდარტებსა და მეთოდოლოგიაზე</t>
    </r>
  </si>
  <si>
    <r>
      <t xml:space="preserve">შედეგი 1.4. </t>
    </r>
    <r>
      <rPr>
        <sz val="11"/>
        <color rgb="FFFFFFFF"/>
        <rFont val="Sylfaen"/>
        <family val="1"/>
      </rPr>
      <t>კორუფციის პრევენციის საკითხებზე საერთაშორისო თანამშრომლობა გაძლიერებულია და ხდება რეკომენდაციების იმპლემენტაციის ხელშეწყობა</t>
    </r>
  </si>
  <si>
    <r>
      <t xml:space="preserve">ინდიკატორი: </t>
    </r>
    <r>
      <rPr>
        <sz val="11"/>
        <color rgb="FFFFFFFF"/>
        <rFont val="Sylfaen"/>
        <family val="1"/>
      </rPr>
      <t xml:space="preserve"> საერთაშორისო ორგანიზაციების  (GRECO, OECD-ACN)  პოზიტიური შეფასებები; კორუფციის პრევენციის განმახორციელებელ ორგანოებთან  საერთაშორისო დონეზე თანამშრომლობა გაძლიერებულია,  საბჭო და სამდივნო ეფექტურად თანამშრომლობენ საერთაშორისო პარტნიორებთან სამუშაო შეხვედრებისა თუ ელექტრონული კომუნიკაციის საშუალებით</t>
    </r>
  </si>
  <si>
    <r>
      <t xml:space="preserve">რისკი:  </t>
    </r>
    <r>
      <rPr>
        <sz val="11"/>
        <color rgb="FFFFFFFF"/>
        <rFont val="Sylfaen"/>
        <family val="1"/>
      </rPr>
      <t>საერთაშორისო პარტნიორების მხრიდან თანამშრომლობის ნაკლებობა; არასაკმარისი ფინანსური რესურსი</t>
    </r>
  </si>
  <si>
    <r>
      <t>1.4.1.</t>
    </r>
    <r>
      <rPr>
        <sz val="11"/>
        <color rgb="FF000000"/>
        <rFont val="Sylfaen"/>
        <family val="1"/>
      </rPr>
      <t xml:space="preserve"> საერთაშორისო ორგანიზაციების რეკომენდაციების (GRECO, OECD-ACN) შესრულების ხელშეწყობა</t>
    </r>
  </si>
  <si>
    <r>
      <t>1.4.2</t>
    </r>
    <r>
      <rPr>
        <sz val="11"/>
        <color rgb="FF000000"/>
        <rFont val="Sylfaen"/>
        <family val="1"/>
      </rPr>
      <t>. საერთაშორისო დონეზე კორუფციის პრევენციის განმახორციელებელ ორგანოებთან ორმხრივი ან მრავალმხრივი თანამშრომლობის დამყარება</t>
    </r>
  </si>
  <si>
    <r>
      <t xml:space="preserve">შედეგი 2.1. </t>
    </r>
    <r>
      <rPr>
        <sz val="11"/>
        <color rgb="FFFFFFFF"/>
        <rFont val="Sylfaen"/>
        <family val="1"/>
      </rPr>
      <t>მომზადებულია საჯარო სამსახურში მოხელის მიერ შესრულებული სამუშაოს შეფასების, ანაზღაურებისა და წახალისების ახალი სისტემა</t>
    </r>
    <r>
      <rPr>
        <b/>
        <sz val="11"/>
        <color rgb="FFFFFFFF"/>
        <rFont val="Sylfaen"/>
        <family val="1"/>
      </rPr>
      <t xml:space="preserve"> </t>
    </r>
  </si>
  <si>
    <r>
      <t xml:space="preserve">ინდიკატორი:  </t>
    </r>
    <r>
      <rPr>
        <sz val="11"/>
        <color rgb="FFFFFFFF"/>
        <rFont val="Sylfaen"/>
        <family val="1"/>
      </rPr>
      <t xml:space="preserve"> ახალი სისტემით შეფასებულ საჯარო მოხელთა რაოდენობა გაზრდილია; მოსახლეობის პოზიტიური  დამოკიდებულება საჯარო სამსახურის მიმართ გაზრდილია</t>
    </r>
  </si>
  <si>
    <r>
      <t xml:space="preserve">რისკი: </t>
    </r>
    <r>
      <rPr>
        <sz val="11"/>
        <color rgb="FFFFFFFF"/>
        <rFont val="Sylfaen"/>
        <family val="1"/>
      </rPr>
      <t>თანამშრომლობის ნაკლებობა</t>
    </r>
  </si>
  <si>
    <r>
      <t xml:space="preserve">2.1.1. </t>
    </r>
    <r>
      <rPr>
        <sz val="11"/>
        <color rgb="FF000000"/>
        <rFont val="Sylfaen"/>
        <family val="1"/>
      </rPr>
      <t xml:space="preserve"> საჯარო სამსახურში სამართლიანი ანაზღაურების სისტემის დანერგვის მიზნით რეკომენდაციების შემუშავება</t>
    </r>
  </si>
  <si>
    <r>
      <rPr>
        <b/>
        <sz val="11"/>
        <color rgb="FF000000"/>
        <rFont val="Sylfaen"/>
        <family val="1"/>
      </rPr>
      <t xml:space="preserve">2.1.2. </t>
    </r>
    <r>
      <rPr>
        <sz val="11"/>
        <color rgb="FF000000"/>
        <rFont val="Sylfaen"/>
        <family val="1"/>
      </rPr>
      <t>საჯარო სამსახურში შეფასების ერთიანი სისტემის დანერგვის მიზნით მენეჯერულ პოზიციებზე დასაქმებულ პირთა გადამზადება</t>
    </r>
  </si>
  <si>
    <r>
      <t xml:space="preserve">შედეგი 2.2. </t>
    </r>
    <r>
      <rPr>
        <sz val="11"/>
        <color rgb="FFFFFFFF"/>
        <rFont val="Sylfaen"/>
        <family val="1"/>
      </rPr>
      <t>საჯარო მოხელეთა ეთიკის, ინტერესთა კონფლიქტისა და შეუთავსებლობის მარეგულირებელი მექანიზმები დახვეწილია</t>
    </r>
  </si>
  <si>
    <r>
      <t xml:space="preserve">ინდიკატორი:  </t>
    </r>
    <r>
      <rPr>
        <sz val="11"/>
        <color rgb="FFFFFFFF"/>
        <rFont val="Sylfaen"/>
        <family val="1"/>
      </rPr>
      <t>საჯარო მოხელეთა მიერ ეთიკის პრინციპების, ინტერესთა კონფლიქტისა და შეუთავსებლობის მარეგულირებელი ნორმების დარღვევის გამოვლენის მაჩვენებელი გაზრდილია; საჯარო სამსახურში ეთიკის ნორმების დაცვის  შესახებ ტრენინგების რაოდენობა გაზრდილია; ტრენინგში მონაწილე საჯარო მოხელეთა რაოდენობა გაზრდილია; ეთიკის, ინტერესთა კონფლიქტისა და შეუთავსებლობის საკითხებში ერთიანი ტრენინგ მოდულის შესაბამისად თანამდებობის პირთა ტრენინგის და მონაწილეთა რაოდენობა გაზრდილია</t>
    </r>
  </si>
  <si>
    <r>
      <t xml:space="preserve">რისკი: </t>
    </r>
    <r>
      <rPr>
        <sz val="11"/>
        <color rgb="FFFFFFFF"/>
        <rFont val="Sylfaen"/>
        <family val="1"/>
      </rPr>
      <t>არასაკმარისი ადამიანური და მატერიალური (ფინანსური) რესურსი; ტრენინგში მონაწილე საჯარო მოხელეთა ჩართულობის და დაინტერესების დაბალი დონე</t>
    </r>
  </si>
  <si>
    <r>
      <t>2.2.2.</t>
    </r>
    <r>
      <rPr>
        <sz val="11"/>
        <rFont val="Sylfaen"/>
        <family val="1"/>
      </rPr>
      <t xml:space="preserve"> ეთიკის, ინტერესთა კონფლიქტისა და შეუთავსებლობის საკითხებთან დაკავშირებით, ტრენინგების ჩატარება საჯარო მოხელეებისა და თანამდებობის პირებისათვის</t>
    </r>
  </si>
  <si>
    <r>
      <t>2.3.</t>
    </r>
    <r>
      <rPr>
        <sz val="11"/>
        <color rgb="FFFFFFFF"/>
        <rFont val="Sylfaen"/>
        <family val="1"/>
      </rPr>
      <t xml:space="preserve"> საჯარო სამსახურში კორუფციის პრევენციის მიზნით საჯარო სამსახურის ბიუროს როლი გაზრდილია</t>
    </r>
  </si>
  <si>
    <r>
      <t xml:space="preserve">ინდიკატორი:  </t>
    </r>
    <r>
      <rPr>
        <sz val="11"/>
        <color rgb="FFFFFFFF"/>
        <rFont val="Sylfaen"/>
        <family val="1"/>
      </rPr>
      <t>თანამდებობის პირთა</t>
    </r>
    <r>
      <rPr>
        <b/>
        <sz val="11"/>
        <color rgb="FFFFFFFF"/>
        <rFont val="Sylfaen"/>
        <family val="1"/>
      </rPr>
      <t xml:space="preserve"> </t>
    </r>
    <r>
      <rPr>
        <sz val="11"/>
        <color rgb="FFFFFFFF"/>
        <rFont val="Sylfaen"/>
        <family val="1"/>
      </rPr>
      <t>ქონებრივი მდგომარეობის დეკლარაციების მონიტორინგის შედეგად შემოწმებული ქონებრივი დეკლარაციების  რაოდენობა გაზრდილია</t>
    </r>
  </si>
  <si>
    <r>
      <t xml:space="preserve">რისკი: </t>
    </r>
    <r>
      <rPr>
        <sz val="11"/>
        <color rgb="FFFFFFFF"/>
        <rFont val="Sylfaen"/>
        <family val="1"/>
      </rPr>
      <t>არასაკმარისი ადამიანური და მატერიალური (მატერიალური) რესურსი;</t>
    </r>
  </si>
  <si>
    <r>
      <t>2.3.1.</t>
    </r>
    <r>
      <rPr>
        <sz val="11"/>
        <rFont val="Sylfaen"/>
        <family val="1"/>
      </rPr>
      <t xml:space="preserve"> თანამდებობის პირთა ქონებრივი მდგომარეობის დეკლარაციების მონიტორინგის სისტემის დანერგვა და მონიტორინგის განხორციელების მიზნით აუცილებელი ღონისძიებების განხორციელება</t>
    </r>
  </si>
  <si>
    <r>
      <t xml:space="preserve">შედეგი 3.1. </t>
    </r>
    <r>
      <rPr>
        <sz val="11"/>
        <color rgb="FFFFFFFF"/>
        <rFont val="Sylfaen"/>
        <family val="1"/>
      </rPr>
      <t>ინფორმაციის თავისუფლების მარეგულირებელი კანონმდებლობა გადასინჯულია და ეფექტიანად სრულდება</t>
    </r>
  </si>
  <si>
    <r>
      <t>ინდიკატორი:</t>
    </r>
    <r>
      <rPr>
        <sz val="11"/>
        <color rgb="FFFFFFFF"/>
        <rFont val="Sylfaen"/>
        <family val="1"/>
      </rPr>
      <t xml:space="preserve"> საჯარო ინფორმაციას მოთხოვნების დაკმაყოფილების მაჩვენებელი გაზრდილია; ინფორმაციის თავისუფლების შესახებ კანონი წარდგენილია საქართველოს პარლამენტში; ინფორმაციის თავისუფლების მარეგულირებელი კანონმდებლობა გადასინჯულია</t>
    </r>
  </si>
  <si>
    <r>
      <t>3.1.1.</t>
    </r>
    <r>
      <rPr>
        <sz val="11"/>
        <color rgb="FF000000"/>
        <rFont val="Sylfaen"/>
        <family val="1"/>
      </rPr>
      <t xml:space="preserve"> ინფორმაციის თავისუფლების მარეგულირებელი კანონმდებლობის დახვეწა  (OECD-ACN-ის მეოთხე რაუნდის შეფასების ანგარიშის რეკომენდაციების გათვალისწინებით და მისი აღსრულების მექანიზმის შემუშავება</t>
    </r>
  </si>
  <si>
    <r>
      <t>3.1.2.</t>
    </r>
    <r>
      <rPr>
        <sz val="11"/>
        <color rgb="FF000000"/>
        <rFont val="Sylfaen"/>
        <family val="1"/>
      </rPr>
      <t xml:space="preserve"> საჯარო ინფორმაციის გაცემაზე პასუხისმგებელი პირების კვალიფიკაციის ამაღლება, საკოორდინაციო მექანიზმის განვითარება</t>
    </r>
  </si>
  <si>
    <r>
      <t xml:space="preserve">შედეგი 3.2. </t>
    </r>
    <r>
      <rPr>
        <sz val="11"/>
        <color rgb="FFFFFFFF"/>
        <rFont val="Sylfaen"/>
        <family val="1"/>
      </rPr>
      <t xml:space="preserve">ღია მმართველობის პარტნიორობის ეფექტიანი კოორდინაცია ეროვნულ დონეზე და სამოქმედო გეგმის შესრულების მონიტორინგი უზრუნველყოფილია </t>
    </r>
  </si>
  <si>
    <r>
      <t xml:space="preserve">ინდიკატორი: </t>
    </r>
    <r>
      <rPr>
        <sz val="11"/>
        <color rgb="FFFFFFFF"/>
        <rFont val="Sylfaen"/>
        <family val="1"/>
      </rPr>
      <t xml:space="preserve">სამოქმედო გეგმის შესრულების თვითშეფასების ანგარიში წარდგენილია ანტიკორუფციული საბჭოსთვის და გამოქვეყნებულია; ღია მმართველობა საქართველოს ფორუმის შეხვედრების რაოდენობა </t>
    </r>
  </si>
  <si>
    <r>
      <t xml:space="preserve">რისკი: </t>
    </r>
    <r>
      <rPr>
        <sz val="11"/>
        <color rgb="FFFFFFFF"/>
        <rFont val="Sylfaen"/>
        <family val="1"/>
      </rPr>
      <t>შეფასების და მონიტორინგის განსახორციელებლად საჭირო ინფორმაციის ნაკლებობა</t>
    </r>
    <r>
      <rPr>
        <b/>
        <sz val="11"/>
        <color rgb="FFFFFFFF"/>
        <rFont val="Sylfaen"/>
        <family val="1"/>
      </rPr>
      <t xml:space="preserve"> </t>
    </r>
  </si>
  <si>
    <r>
      <t>3.2.1.</t>
    </r>
    <r>
      <rPr>
        <sz val="11"/>
        <color rgb="FF000000"/>
        <rFont val="Sylfaen"/>
        <family val="1"/>
      </rPr>
      <t xml:space="preserve"> ღია მმართველობის სამოქმედო გეგმის შესრულების მონიტორინგი და შეფასება; ანტიკორუფციული საბჭოს წინაშე ანგარიშგების უზრუნველყოფა</t>
    </r>
  </si>
  <si>
    <r>
      <t>3.2.2.</t>
    </r>
    <r>
      <rPr>
        <sz val="11"/>
        <color rgb="FF000000"/>
        <rFont val="Sylfaen"/>
        <family val="1"/>
      </rPr>
      <t xml:space="preserve"> ეროვნულ დონეზე კოორდინაციის მექანიზმის - ღია მმართველობა საქართველოს ფორუმის მხარდაჭერა</t>
    </r>
  </si>
  <si>
    <r>
      <t xml:space="preserve">შედეგი 4.1. </t>
    </r>
    <r>
      <rPr>
        <sz val="11"/>
        <color rgb="FFFFFFFF"/>
        <rFont val="Sylfaen"/>
        <family val="1"/>
      </rPr>
      <t>კორუფციასთან ბრძოლაში მიღწეული შედეგებისა და არსებული გამოწვევების შესახებ საზოგადოება ინფორმირებულია</t>
    </r>
  </si>
  <si>
    <r>
      <t xml:space="preserve">ინდიკატორი: </t>
    </r>
    <r>
      <rPr>
        <sz val="11"/>
        <color rgb="FFFFFFFF"/>
        <rFont val="Sylfaen"/>
        <family val="1"/>
      </rPr>
      <t>2016 წელთან შედარებით ანტიკორუფციულ საკითხებზე მრგვალი მაგიდების, საჯარო ლექციების, კონკურსებისა და სხვა ღონისძიებების რაოდენობა გაზრდილია, მონაწილეთა რაოდენობა გაზრდილია; სტატისტიკური ინფორმაციისა და ანტიკორუფციულ თემატიკაზე მომზადებული ხელმისაწვდომი კვლევების რაოდენობა გაზრდილია</t>
    </r>
  </si>
  <si>
    <r>
      <t xml:space="preserve">რისკი: </t>
    </r>
    <r>
      <rPr>
        <sz val="11"/>
        <color rgb="FFFFFFFF"/>
        <rFont val="Sylfaen"/>
        <family val="1"/>
      </rPr>
      <t>საზოგადოების დაინტერესებისა და ჩართულობის დაბალი დონე; არასაკმარისი ფინანსური რესურსი</t>
    </r>
  </si>
  <si>
    <r>
      <t>4.1.1.</t>
    </r>
    <r>
      <rPr>
        <sz val="11"/>
        <color rgb="FF000000"/>
        <rFont val="Sylfaen"/>
        <family val="1"/>
      </rPr>
      <t xml:space="preserve"> ანტიკორუფციულ საკითხებზე საზოგადოებასთან ურთიერთობის სტრატეგიის შემუშავება</t>
    </r>
  </si>
  <si>
    <r>
      <t>4.1.2.</t>
    </r>
    <r>
      <rPr>
        <sz val="11"/>
        <color rgb="FF000000"/>
        <rFont val="Sylfaen"/>
        <family val="1"/>
      </rPr>
      <t xml:space="preserve"> ანტიკორუფციული პოლიტიკის შესახებ საზოგადოების ცნობიერების ამაღლების მიზნით საინფორმაციო შეხვედრების გამართვა</t>
    </r>
  </si>
  <si>
    <r>
      <t xml:space="preserve">4.1.3. </t>
    </r>
    <r>
      <rPr>
        <sz val="11"/>
        <color rgb="FF000000"/>
        <rFont val="Sylfaen"/>
        <family val="1"/>
      </rPr>
      <t>საზოგადოებასთან ურთიერთობის სტრატეგიის შესაბამისად ანტიკორუფციულ საკითხებზე მრგვალი მაგიდების, სემინარების, კონკურსებისა და სხვა ღონისძიებების ორგანიზება</t>
    </r>
  </si>
  <si>
    <r>
      <t xml:space="preserve">შედეგი 4.2. </t>
    </r>
    <r>
      <rPr>
        <sz val="11"/>
        <color rgb="FFFFFFFF"/>
        <rFont val="Sylfaen"/>
        <family val="1"/>
      </rPr>
      <t>საზოგადოება ინფორმირებულია ანტიკორუფციული საბჭოსა და ანტიკორუფციული კუთხით მიმდინარე სიახლეების შესახებ</t>
    </r>
    <r>
      <rPr>
        <b/>
        <sz val="11"/>
        <color rgb="FFFFFFFF"/>
        <rFont val="Sylfaen"/>
        <family val="1"/>
      </rPr>
      <t xml:space="preserve"> </t>
    </r>
  </si>
  <si>
    <r>
      <t xml:space="preserve">ინდიკატორი: </t>
    </r>
    <r>
      <rPr>
        <sz val="11"/>
        <color rgb="FFFFFFFF"/>
        <rFont val="Sylfaen"/>
        <family val="1"/>
      </rPr>
      <t>ანტიკორუფციული საბჭოს საქმიანობის შესახებ ინფორმაცია ხელმისაწვდომია; საბჭოს სამდივნოს მიერ მომზადებული ყველა ანალიტიკური დოკუმენტი მათ შორის სამართლებრივი კვლევები, საერთაშორისო რეიტინგებისა და რეკომენდაციების, საუკეთესო პრაქტიკის ანალიზი ხელმისაწვდომია იუსტიციის სამინისტროს ვებგვერდზე ანტიკორუფციული საბჭოს ბანერის ქვეშ.; ანტიკორუფციული საბჭოსა და სტრატეგიული დოკუმენტების შესახებ ინფორმაცია რეგულარულად ახლდება, საინფორმაციო ფლაერები სამუშაო შეხვედრებისა და ვიზიტების დროს გადაეცემათ დაინტერსებულ მხარეებს</t>
    </r>
  </si>
  <si>
    <r>
      <t xml:space="preserve">რისკი: </t>
    </r>
    <r>
      <rPr>
        <sz val="11"/>
        <color rgb="FFFFFFFF"/>
        <rFont val="Sylfaen"/>
        <family val="1"/>
      </rPr>
      <t xml:space="preserve"> საზოგადოების დაინტერესებისა და ჩართულობის დაბალი დონე; არასაკმარისი ფინანსური რესურსი</t>
    </r>
  </si>
  <si>
    <r>
      <t xml:space="preserve">4.2.1. </t>
    </r>
    <r>
      <rPr>
        <sz val="11"/>
        <color rgb="FF000000"/>
        <rFont val="Sylfaen"/>
        <family val="1"/>
      </rPr>
      <t>ანტიკორუფციული საბჭოს საქმიანობის შესახებ ინფორმაციის ხელმისაწვდომობის უზრუნველყოფა</t>
    </r>
  </si>
  <si>
    <r>
      <t>4.2.2.</t>
    </r>
    <r>
      <rPr>
        <sz val="11"/>
        <color rgb="FF000000"/>
        <rFont val="Sylfaen"/>
        <family val="1"/>
      </rPr>
      <t xml:space="preserve"> ანტიკორუფციული საბჭოს საქმიანობისა და ანტიკორუფციულ თემატიკაზე საინფორმაციო მასალების მომზადება</t>
    </r>
  </si>
  <si>
    <r>
      <t xml:space="preserve">4.2.3. </t>
    </r>
    <r>
      <rPr>
        <sz val="11"/>
        <color rgb="FF000000"/>
        <rFont val="Sylfaen"/>
        <family val="1"/>
      </rPr>
      <t>იუსტიციის სამინისტროს ვებგვერდზე ანტიკორუფციული ბანერი შექმნილია</t>
    </r>
  </si>
  <si>
    <r>
      <t xml:space="preserve">4.2.4. </t>
    </r>
    <r>
      <rPr>
        <sz val="11"/>
        <color rgb="FF000000"/>
        <rFont val="Sylfaen"/>
        <family val="1"/>
      </rPr>
      <t>საკონსულტაციო მექანიზმი ქმედითია</t>
    </r>
  </si>
  <si>
    <r>
      <t>4.2.5.</t>
    </r>
    <r>
      <rPr>
        <sz val="11"/>
        <color rgb="FF000000"/>
        <rFont val="Sylfaen"/>
        <family val="1"/>
      </rPr>
      <t xml:space="preserve"> კორუფციის საკითხებთან დაკავშირებული საერთაშორისო რეიტინგების რეგულარული ანალიზი ხდება</t>
    </r>
  </si>
  <si>
    <r>
      <t>4.2.6.</t>
    </r>
    <r>
      <rPr>
        <sz val="11"/>
        <color rgb="FF000000"/>
        <rFont val="Sylfaen"/>
        <family val="1"/>
      </rPr>
      <t xml:space="preserve"> ანტიკორუფციული მიმართულებით ანალიტიკური და სამართლებრივი კვლევები ხელმისაწვდომია საზოგადოებისათვის</t>
    </r>
  </si>
  <si>
    <r>
      <t xml:space="preserve">ინდიკატორი: </t>
    </r>
    <r>
      <rPr>
        <sz val="11"/>
        <color rgb="FFFFFFFF"/>
        <rFont val="Sylfaen"/>
        <family val="1"/>
      </rPr>
      <t>პროკურორთა დანიშვნის, დაწინაურების, რანგირების, როტაციის, მონიტორინგის, შეფასების, მონიტორინგისა და გათავისუფლების მარეგულირებელი ნორმები მიღებული და პრაქტიკაში დანერგილია; რაიონულ პროკურორებსა და მოადგილეებს შორის ფუნქციები გამიჯნულია</t>
    </r>
  </si>
  <si>
    <r>
      <t xml:space="preserve">რისკი: </t>
    </r>
    <r>
      <rPr>
        <sz val="11"/>
        <color rgb="FFFFFFFF"/>
        <rFont val="Sylfaen"/>
        <family val="1"/>
      </rPr>
      <t>პოლიტიკური კონსენსუსი</t>
    </r>
  </si>
  <si>
    <r>
      <t>5.1.1.</t>
    </r>
    <r>
      <rPr>
        <sz val="11"/>
        <color rgb="FF000000"/>
        <rFont val="Sylfaen"/>
        <family val="1"/>
      </rPr>
      <t xml:space="preserve"> პროკურორთა დანიშნვის და დაწინაურების კრიტერიუმების მკაფიოდ გაწერა, მათი საჯაროობის უზრუნველყოფა; დანიშნვის და დაწინაურების შესახებ გადაწყვეტილების დასაბუთებულობის უზრუნველყოფა  </t>
    </r>
  </si>
  <si>
    <r>
      <t>5.1.2.</t>
    </r>
    <r>
      <rPr>
        <sz val="11"/>
        <color rgb="FF000000"/>
        <rFont val="Sylfaen"/>
        <family val="1"/>
      </rPr>
      <t xml:space="preserve"> პროკურორთა პერიოდული შეფასების მექანიზმის დანერგვა </t>
    </r>
  </si>
  <si>
    <r>
      <t>5.1.3.</t>
    </r>
    <r>
      <rPr>
        <sz val="11"/>
        <color rgb="FF000000"/>
        <rFont val="Sylfaen"/>
        <family val="1"/>
      </rPr>
      <t xml:space="preserve">  ანაზღაურებისა და წახალისების გამჭვირვალე და ობიექტური სისტემის დანერგვა, მისი შემდგომი ანალიზი და სრულყოფა</t>
    </r>
  </si>
  <si>
    <r>
      <t>5.1.4.</t>
    </r>
    <r>
      <rPr>
        <sz val="11"/>
        <color rgb="FF000000"/>
        <rFont val="Sylfaen"/>
        <family val="1"/>
      </rPr>
      <t xml:space="preserve"> თანამშრომელთა როტაციის სისტემის დახვეწა</t>
    </r>
  </si>
  <si>
    <r>
      <t xml:space="preserve">5.1.5 </t>
    </r>
    <r>
      <rPr>
        <sz val="11"/>
        <color rgb="FF000000"/>
        <rFont val="Sylfaen"/>
        <family val="1"/>
      </rPr>
      <t xml:space="preserve">საპროკურორო საქმიანობის ხარისხის მონიტორინგი </t>
    </r>
  </si>
  <si>
    <r>
      <t xml:space="preserve">5.1.6. </t>
    </r>
    <r>
      <rPr>
        <sz val="11"/>
        <color rgb="FF000000"/>
        <rFont val="Sylfaen"/>
        <family val="1"/>
      </rPr>
      <t xml:space="preserve">პროკურორთა რანგირების სისტემის რეფორმირება </t>
    </r>
  </si>
  <si>
    <r>
      <t>5.1.7.</t>
    </r>
    <r>
      <rPr>
        <sz val="11"/>
        <color rgb="FF000000"/>
        <rFont val="Sylfaen"/>
        <family val="1"/>
      </rPr>
      <t xml:space="preserve"> რაიონულ პროკურორებსა და რაიონული პროკურორის მოადგილეებს შორის ფუნქციების მკაფიოდ გამიჯვნა</t>
    </r>
  </si>
  <si>
    <r>
      <t xml:space="preserve">რისკი: </t>
    </r>
    <r>
      <rPr>
        <sz val="11"/>
        <color rgb="FFFFFFFF"/>
        <rFont val="Sylfaen"/>
        <family val="1"/>
      </rPr>
      <t>საკანონმდებლო პროცესებთან დაკავშირებული ვადების გადაწევა</t>
    </r>
  </si>
  <si>
    <r>
      <t>5.2.1.</t>
    </r>
    <r>
      <rPr>
        <sz val="11"/>
        <color rgb="FF000000"/>
        <rFont val="Sylfaen"/>
        <family val="1"/>
      </rPr>
      <t xml:space="preserve"> ეთიკის, ინტერესთა კონფლიქტისა და შეუთავსებლობის მარეგულირებელი ნორმების</t>
    </r>
    <r>
      <rPr>
        <b/>
        <sz val="11"/>
        <color rgb="FF000000"/>
        <rFont val="Sylfaen"/>
        <family val="1"/>
      </rPr>
      <t xml:space="preserve"> </t>
    </r>
    <r>
      <rPr>
        <sz val="11"/>
        <color rgb="FF000000"/>
        <rFont val="Sylfaen"/>
        <family val="1"/>
      </rPr>
      <t>დახვეწა საერთაშორისო გამოცდილების გათვალისწინებით</t>
    </r>
  </si>
  <si>
    <r>
      <t>5.2.2.</t>
    </r>
    <r>
      <rPr>
        <sz val="11"/>
        <color rgb="FF000000"/>
        <rFont val="Sylfaen"/>
        <family val="1"/>
      </rPr>
      <t xml:space="preserve"> ეთიკის, ინტერესთა კონფლიქტისა და შეუთავსებლობის მარეგულირებელი ნორმების იმპლემენტაციის მექანიზმის დახვეწა</t>
    </r>
  </si>
  <si>
    <r>
      <t>5.2.3.</t>
    </r>
    <r>
      <rPr>
        <sz val="11"/>
        <color rgb="FF000000"/>
        <rFont val="Sylfaen"/>
        <family val="1"/>
      </rPr>
      <t xml:space="preserve"> გამჭვირვალე დისციპლინური პროცედურების დანერგვა; დისციპლინური სანქციების პროპორციულობის უზრუნველყოფა</t>
    </r>
  </si>
  <si>
    <r>
      <t>5.2.4.</t>
    </r>
    <r>
      <rPr>
        <sz val="11"/>
        <color rgb="FF000000"/>
        <rFont val="Sylfaen"/>
        <family val="1"/>
      </rPr>
      <t xml:space="preserve"> ეთიკისა და დისციპლინური პასუხისმგებლობის მიმართულებით პროკურატურის საკონსულტაციო საბჭოს როლის გაზრდა</t>
    </r>
  </si>
  <si>
    <r>
      <t xml:space="preserve">5.2.5. </t>
    </r>
    <r>
      <rPr>
        <sz val="11"/>
        <color rgb="FF000000"/>
        <rFont val="Sylfaen"/>
        <family val="1"/>
      </rPr>
      <t>პროკურორებისათვის საქმეთა გადანაწილების სამართლიანი და გამჭვირვალე სისტემის შექმნა</t>
    </r>
  </si>
  <si>
    <r>
      <rPr>
        <b/>
        <sz val="11"/>
        <color rgb="FF000000"/>
        <rFont val="Sylfaen"/>
        <family val="1"/>
      </rPr>
      <t>5.2.6.</t>
    </r>
    <r>
      <rPr>
        <sz val="11"/>
        <color rgb="FF000000"/>
        <rFont val="Sylfaen"/>
        <family val="1"/>
      </rPr>
      <t xml:space="preserve"> პროკურორისთვის საქმის ჩამორთმევის შესახებ გადაწყვეტილებები და ზემდგომი პროკურორის მიერ ქვემდგომი პროკურორისთვის საქმესთან დაკავშირებით მიცემული მითითებების წერილობით დასაბუთების უზრუნველყოფა</t>
    </r>
  </si>
  <si>
    <r>
      <t xml:space="preserve">შედეგი 5.3. </t>
    </r>
    <r>
      <rPr>
        <sz val="11"/>
        <color rgb="FFFFFFFF"/>
        <rFont val="Sylfaen"/>
        <family val="1"/>
      </rPr>
      <t>პროკურატურაში კოლეგიური ორგანოების როლი გაზრდილია</t>
    </r>
  </si>
  <si>
    <r>
      <t>5.3.1.</t>
    </r>
    <r>
      <rPr>
        <sz val="11"/>
        <color rgb="FF000000"/>
        <rFont val="Sylfaen"/>
        <family val="1"/>
      </rPr>
      <t xml:space="preserve"> პროკურატურის საკონსულტაციო საბჭოს  ფუნქციებისა და მუშაობის პროცედურის გაწერა და მისი როლის გაზრდა</t>
    </r>
  </si>
  <si>
    <r>
      <t xml:space="preserve">პრიორიტეტი VI. </t>
    </r>
    <r>
      <rPr>
        <sz val="11"/>
        <color rgb="FFFFFFFF"/>
        <rFont val="Sylfaen"/>
        <family val="1"/>
      </rPr>
      <t>კორუფციის პრევენცია მართლმსაჯულების სისტემაში</t>
    </r>
  </si>
  <si>
    <r>
      <t>შედეგი 6.1.</t>
    </r>
    <r>
      <rPr>
        <sz val="11"/>
        <color rgb="FFFFFFFF"/>
        <rFont val="Sylfaen"/>
        <family val="1"/>
      </rPr>
      <t xml:space="preserve"> მოსამართლეთა დაწინაურების, ანაზღაურებისა და მივლინების ობიექტური და გამჭვირვალე მექანიზმები ამოქმედებულია; მოსამართლის საკვალიფიკაციო გამოცდის და იუსტიციის მსმენელთა მიღების, მომზადების და შეფასების პროცედურები გაუმჯობესებულია; სასამართლოების თავმჯდომარეთა ფუნქციები გადასინჯულია OECD-ACN რეკომენდაციების მიხედვით, სასამართლოების თავმჯდომარეთა არჩევის წესი გადახედილია</t>
    </r>
  </si>
  <si>
    <r>
      <t xml:space="preserve">ინდიკატორი: </t>
    </r>
    <r>
      <rPr>
        <sz val="11"/>
        <color rgb="FFFFFFFF"/>
        <rFont val="Sylfaen"/>
        <family val="1"/>
      </rPr>
      <t>საკანონმდებლო ცვლილებები წარდგენილია საქართველოს მთავრობისთვის; მომზადებული და მიღებულია შესაბამისი კანონქვემდებარე აქტები</t>
    </r>
  </si>
  <si>
    <r>
      <t>რისკი: პ</t>
    </r>
    <r>
      <rPr>
        <sz val="11"/>
        <color rgb="FFFFFFFF"/>
        <rFont val="Sylfaen"/>
        <family val="1"/>
      </rPr>
      <t>ოლიტიკური კონსენსუსის ნაკლებობა</t>
    </r>
  </si>
  <si>
    <r>
      <t>6.1.1.</t>
    </r>
    <r>
      <rPr>
        <sz val="11"/>
        <rFont val="Sylfaen"/>
        <family val="1"/>
      </rPr>
      <t xml:space="preserve"> მოსამართლეთა დაწინაურების პროცესის რეგულირება ვაკანსიის ღიად გამოცხადების და ცხადი კრიტერიუმების მიხედვით</t>
    </r>
  </si>
  <si>
    <r>
      <t xml:space="preserve">6.1.2. </t>
    </r>
    <r>
      <rPr>
        <sz val="11"/>
        <rFont val="Sylfaen"/>
        <family val="1"/>
      </rPr>
      <t>მოსამართლის საკვალიფიკაციო გამოცდის სამართლებრივი და ორგანიზაციული გაუმჯობესება</t>
    </r>
  </si>
  <si>
    <r>
      <t xml:space="preserve">6.1.3. </t>
    </r>
    <r>
      <rPr>
        <sz val="11"/>
        <color rgb="FF000000"/>
        <rFont val="Sylfaen"/>
        <family val="1"/>
      </rPr>
      <t>საქართველოს უზენაესი სასამართლოს საკვალიფიკაციო პალატის საქმიანობის და პროცედურების რეგულირება</t>
    </r>
  </si>
  <si>
    <r>
      <t>6.1.4.</t>
    </r>
    <r>
      <rPr>
        <sz val="11"/>
        <color rgb="FF000000"/>
        <rFont val="Sylfaen"/>
        <family val="1"/>
      </rPr>
      <t xml:space="preserve"> მოსამართლეთა დამატებით ანაზღაურების ბონუსების საკითხის გადაწყვეტა OECD-ACN რეკომენდაციების მიხედვით</t>
    </r>
  </si>
  <si>
    <r>
      <t>6.1.5.</t>
    </r>
    <r>
      <rPr>
        <sz val="11"/>
        <rFont val="Sylfaen"/>
        <family val="1"/>
      </rPr>
      <t xml:space="preserve"> სასამართლოების თავმჯდომარეთა ფუნქციებისა და უფლება/მოვალეობების გადახედვა OECD-ACN რეკომენდაციების მიხედვით </t>
    </r>
  </si>
  <si>
    <r>
      <t>6.1.6.</t>
    </r>
    <r>
      <rPr>
        <sz val="11"/>
        <rFont val="Sylfaen"/>
        <family val="1"/>
      </rPr>
      <t xml:space="preserve"> თავმჯდომარეების დანიშვნის/არჩევის წესის  გადახედვა</t>
    </r>
  </si>
  <si>
    <r>
      <t xml:space="preserve">6.1.7. </t>
    </r>
    <r>
      <rPr>
        <sz val="11"/>
        <rFont val="Sylfaen"/>
        <family val="1"/>
      </rPr>
      <t>სსიპ იუსტიციის უმაღლეს სკოლაში იუსტიციის მსმენელთა მიღების, პროფესიული მომზადებისა და შეფასების საკანონმდებლო რეგულირების სრულყოფა და პრაქტიკაში იმპლემენტაცია</t>
    </r>
  </si>
  <si>
    <r>
      <t xml:space="preserve">შედეგი 6.2. </t>
    </r>
    <r>
      <rPr>
        <sz val="11"/>
        <color rgb="FFFFFFFF"/>
        <rFont val="Sylfaen"/>
        <family val="1"/>
      </rPr>
      <t>სამოსამართლო ეთიკის პრინციპებისა და ინტერესთა კონფლიქტისა და შეუთავსებლობის მარეგულირებელი ნორმების იმპლემენტაცია; დისციპლინური პასუხისმგებლობის მექანიზმის დახვეწა</t>
    </r>
  </si>
  <si>
    <r>
      <t xml:space="preserve">ინდიკატორი:  </t>
    </r>
    <r>
      <rPr>
        <sz val="11"/>
        <color rgb="FFFFFFFF"/>
        <rFont val="Sylfaen"/>
        <family val="1"/>
      </rPr>
      <t>დისციპლინური პასუხისმგებლობის პროცედურისა და საფუძვლების მარეგულირებელი ნორმები გადასინჯულია საერთაშორისო სტანდარტების (GRECO, OECD და სხვ) შესაბამისად; დისციპლინური კოლეგიის მიერ განხილულ და სადისციპლინო პალატაში გასაჩივრებულ საქმეთა თანაფარდობა</t>
    </r>
  </si>
  <si>
    <r>
      <t xml:space="preserve">რისკი: </t>
    </r>
    <r>
      <rPr>
        <sz val="11"/>
        <color rgb="FFFFFFFF"/>
        <rFont val="Sylfaen"/>
        <family val="1"/>
      </rPr>
      <t>არასაკმარისი ფინანსური რესურსი</t>
    </r>
  </si>
  <si>
    <r>
      <t xml:space="preserve">6.2.1. </t>
    </r>
    <r>
      <rPr>
        <sz val="11"/>
        <color rgb="FF000000"/>
        <rFont val="Sylfaen"/>
        <family val="1"/>
      </rPr>
      <t>სამოსამართლო ეთიკის მიმართულების განვითარება, კვლევითი მასალის მომზადება; მოსამართლეთა ეთიკის ახალი კოდექსის შემუშავება</t>
    </r>
  </si>
  <si>
    <r>
      <t>6.2.2.</t>
    </r>
    <r>
      <rPr>
        <sz val="11"/>
        <color rgb="FF000000"/>
        <rFont val="Sylfaen"/>
        <family val="1"/>
      </rPr>
      <t xml:space="preserve"> ეთიკის კოდექსთან დაკავშირებით სახელმძღვანელოს მომზადება</t>
    </r>
  </si>
  <si>
    <r>
      <t xml:space="preserve">6.2.3. </t>
    </r>
    <r>
      <rPr>
        <sz val="11"/>
        <rFont val="Sylfaen"/>
        <family val="1"/>
      </rPr>
      <t>სამოსამართლო</t>
    </r>
    <r>
      <rPr>
        <b/>
        <sz val="11"/>
        <rFont val="Sylfaen"/>
        <family val="1"/>
      </rPr>
      <t xml:space="preserve"> </t>
    </r>
    <r>
      <rPr>
        <sz val="11"/>
        <rFont val="Sylfaen"/>
        <family val="1"/>
      </rPr>
      <t xml:space="preserve">ეთიკის საკითხებთან დაკავშირებით საკონსულტაციო მექანიზმის შექმნა </t>
    </r>
  </si>
  <si>
    <r>
      <rPr>
        <b/>
        <sz val="11"/>
        <color rgb="FF000000"/>
        <rFont val="Sylfaen"/>
        <family val="1"/>
      </rPr>
      <t>6.2.4</t>
    </r>
    <r>
      <rPr>
        <sz val="11"/>
        <color rgb="FF000000"/>
        <rFont val="Sylfaen"/>
        <family val="1"/>
      </rPr>
      <t xml:space="preserve">. </t>
    </r>
    <r>
      <rPr>
        <sz val="11"/>
        <rFont val="Sylfaen"/>
        <family val="1"/>
      </rPr>
      <t>დისციპლინური პასუხისმგებლობის მარეგულირებელი ნორმების გადასინჯვა ეფექტურობის, გამჭვირვალობისა და ობიექტურობის გაზრდის მიზნით; დისციპლინური სამართალწარმოების პროცესის სრულყოფა და დისციპლინური პასუხისმგებლობის საფუძვლების ახლებურად ჩამოყალიბება</t>
    </r>
  </si>
  <si>
    <r>
      <rPr>
        <b/>
        <sz val="11"/>
        <color rgb="FF000000"/>
        <rFont val="Sylfaen"/>
        <family val="1"/>
      </rPr>
      <t>6.2.5.</t>
    </r>
    <r>
      <rPr>
        <sz val="11"/>
        <color rgb="FF000000"/>
        <rFont val="Sylfaen"/>
        <family val="1"/>
      </rPr>
      <t xml:space="preserve"> სამოსამართლო ეთიკის საკითხებში მოსამართლეთათვის ტრენინგის ორგანიზება </t>
    </r>
  </si>
  <si>
    <r>
      <t>6.2.6.</t>
    </r>
    <r>
      <rPr>
        <sz val="11"/>
        <color rgb="FF000000"/>
        <rFont val="Sylfaen"/>
        <family val="1"/>
      </rPr>
      <t xml:space="preserve"> დისციპლინური სამართალწარმოების ელექტრონული პროგრამის შემუშავება და დანერგვა</t>
    </r>
  </si>
  <si>
    <r>
      <t xml:space="preserve">6.2.7. </t>
    </r>
    <r>
      <rPr>
        <sz val="11"/>
        <color rgb="FF000000"/>
        <rFont val="Sylfaen"/>
        <family val="1"/>
      </rPr>
      <t>კორუფციის საკითხებზე სასწავლო მოდულის  (კურიკულუმის) შემუშავება და  მოსამართლეთათვის ტრენინგის ორგანიზება</t>
    </r>
  </si>
  <si>
    <r>
      <t>შედეგი 6.3.</t>
    </r>
    <r>
      <rPr>
        <sz val="11"/>
        <color rgb="FFFFFFFF"/>
        <rFont val="Sylfaen"/>
        <family val="1"/>
      </rPr>
      <t xml:space="preserve"> სასამართლოს მიმართ საზოგადოების ნდობის ამაღლება</t>
    </r>
  </si>
  <si>
    <r>
      <t>ინდიკატორი</t>
    </r>
    <r>
      <rPr>
        <sz val="11"/>
        <color rgb="FFFFFFFF"/>
        <rFont val="Sylfaen"/>
        <family val="1"/>
      </rPr>
      <t>: სასამართლო გადაწყვეტილებათა ელექტრონული ბაზა შექმნილია და საქმეთა განაწილების ელექტრონული პროგრამა მოქმედებს; უმაღლესი საბჭოს გადაწყვეტილებების დასაბუთებულობა უზრუნველყოფილია; სასამართლო სისტემის მიმართ მოსახლეობის ნდობა გაზრდილია</t>
    </r>
  </si>
  <si>
    <r>
      <t>რისკი:</t>
    </r>
    <r>
      <rPr>
        <sz val="11"/>
        <color rgb="FFFFFFFF"/>
        <rFont val="Sylfaen"/>
        <family val="1"/>
      </rPr>
      <t xml:space="preserve"> პოლიტიკური კონსესუსის ნაკლებობა</t>
    </r>
  </si>
  <si>
    <r>
      <t xml:space="preserve">6.3.1. </t>
    </r>
    <r>
      <rPr>
        <sz val="11"/>
        <color rgb="FF000000"/>
        <rFont val="Sylfaen"/>
        <family val="1"/>
      </rPr>
      <t>საქმეთა განაწილების ელექტრონული პროგრამის პილოტის ამოქმედება</t>
    </r>
  </si>
  <si>
    <r>
      <t xml:space="preserve">6.3.2. </t>
    </r>
    <r>
      <rPr>
        <sz val="11"/>
        <color rgb="FF000000"/>
        <rFont val="Sylfaen"/>
        <family val="1"/>
      </rPr>
      <t>სასამართლო გადაწყვეტილებების ელექტრონული მონაცემთა ბაზის შექმნა</t>
    </r>
  </si>
  <si>
    <r>
      <rPr>
        <b/>
        <sz val="11"/>
        <color rgb="FF000000"/>
        <rFont val="Sylfaen"/>
        <family val="1"/>
      </rPr>
      <t>6.3.3</t>
    </r>
    <r>
      <rPr>
        <sz val="11"/>
        <color rgb="FF000000"/>
        <rFont val="Sylfaen"/>
        <family val="1"/>
      </rPr>
      <t>. იუსტიციის უმაღლესი საბჭოს ყველა გადაწყვეტილების დასაბუთებულობის უზრუნველყოფა</t>
    </r>
  </si>
  <si>
    <r>
      <rPr>
        <b/>
        <sz val="11"/>
        <color rgb="FF000000"/>
        <rFont val="Sylfaen"/>
        <family val="1"/>
      </rPr>
      <t>6.3.4.</t>
    </r>
    <r>
      <rPr>
        <sz val="11"/>
        <color rgb="FF000000"/>
        <rFont val="Sylfaen"/>
        <family val="1"/>
      </rPr>
      <t xml:space="preserve"> იუსტიციის უმაღლესი საბჭოს რეგლამენტის დამტკიცება</t>
    </r>
  </si>
  <si>
    <r>
      <t>რისკი:</t>
    </r>
    <r>
      <rPr>
        <sz val="11"/>
        <color rgb="FFFFFFFF"/>
        <rFont val="Sylfaen"/>
        <family val="1"/>
      </rPr>
      <t xml:space="preserve"> უწყებათშორისი თანამშრომლობის ნაკლებობა; წარდგენილი საკანონმდებლო ცვლილებების განხილვის და შემდგომ, საქართველოს პარლამენტის მიერ მისი მიღების შეფერხება </t>
    </r>
  </si>
  <si>
    <r>
      <t>7.1.1.1.</t>
    </r>
    <r>
      <rPr>
        <sz val="11"/>
        <color rgb="FF000000"/>
        <rFont val="Sylfaen"/>
        <family val="1"/>
      </rPr>
      <t xml:space="preserve"> ევროკავშირის საჯარო შესყიდვების სფეროში მოქმედი ხელშეკრულების დადების მარეგულირებელი ძირითადი სტანდარტების დანერგვის მიზნით შესაბამისი საკანონმდებლო ცვლილებების მომზადება და ინიცირება</t>
    </r>
  </si>
  <si>
    <r>
      <t xml:space="preserve">ინდიკატორი: </t>
    </r>
    <r>
      <rPr>
        <sz val="11"/>
        <color rgb="FFFFFFFF"/>
        <rFont val="Sylfaen"/>
        <family val="1"/>
      </rPr>
      <t>სახელმწიფო შესყიდვების პროცესში გამარტივებული შესყიდვების რაოდენობრივი მაჩვენებელი შემცირებულია წინა წელთან შედარებით (2016 წლის მონაცემებით გამარტივებული შესყიდვების შეთანხმებაზე დადებითი პასუხის რაოდენობამ შეადგინა 2,893 (77%) სულ შემოსული 3,760 განცხადებიდან);  სახელმწიფო შესყიდვების განმახორციელებელ პირთა ეთიკის კოდექსი შემუშავებული და მიღებულია</t>
    </r>
  </si>
  <si>
    <r>
      <t>რისკი:</t>
    </r>
    <r>
      <rPr>
        <sz val="11"/>
        <color theme="0"/>
        <rFont val="Sylfaen"/>
        <family val="1"/>
      </rPr>
      <t xml:space="preserve"> გაუთვალისწინებელი და ფორს-მაჟორული ვითარების გამო გამარტივებული შესყიდვების შემცირების შეუძლებლობა; სახელმწიფო შესყიდვების განმახორციელებელ პირთა კონფერენციის შეკრებისათვის ორგანიზაციული შეფერხებები და არასაკმარისი ფინანსური სახსრები </t>
    </r>
  </si>
  <si>
    <r>
      <t xml:space="preserve">7.1.2.1. </t>
    </r>
    <r>
      <rPr>
        <sz val="11"/>
        <color rgb="FF000000"/>
        <rFont val="Sylfaen"/>
        <family val="1"/>
      </rPr>
      <t>OECD-ACN-ის საქართველოს შეფასების მეოთხე რაუნდის მე-15(1) რეკომენდაციის შესაბამისად სახელმწიფო შესყიდვების პროცესში გამარტივებული შესყიდვების რაოდენობის კიდევ უფრო შემცირების მიზნით პროცედურული ცვლილებების მომზადება</t>
    </r>
  </si>
  <si>
    <r>
      <t xml:space="preserve">7.1.2.2. </t>
    </r>
    <r>
      <rPr>
        <sz val="11"/>
        <color rgb="FF000000"/>
        <rFont val="Sylfaen"/>
        <family val="1"/>
      </rPr>
      <t>სახელმწიფო შესყიდვების განმახორციელებელ პირთა</t>
    </r>
    <r>
      <rPr>
        <b/>
        <sz val="11"/>
        <color rgb="FF000000"/>
        <rFont val="Sylfaen"/>
        <family val="1"/>
      </rPr>
      <t xml:space="preserve"> </t>
    </r>
    <r>
      <rPr>
        <sz val="11"/>
        <color rgb="FF000000"/>
        <rFont val="Sylfaen"/>
        <family val="1"/>
      </rPr>
      <t>ეთიკის კოდექსის შემუშავება და მიღება</t>
    </r>
  </si>
  <si>
    <r>
      <t>რისკი:</t>
    </r>
    <r>
      <rPr>
        <sz val="11"/>
        <color rgb="FFFFFFFF"/>
        <rFont val="Sylfaen"/>
        <family val="1"/>
      </rPr>
      <t xml:space="preserve"> დავების განხილვის საბჭოს ინსტიტუციური და პროცედურული ჩარჩოს რეფორმირების არსებით საკითხებზე საქართველოს მთავრობასა და პარლამენტს შორის პოლიტიკური კონსენსუსის ნაკლებობა</t>
    </r>
  </si>
  <si>
    <r>
      <t xml:space="preserve">7.1.3.1. </t>
    </r>
    <r>
      <rPr>
        <sz val="11"/>
        <color rgb="FF000000"/>
        <rFont val="Sylfaen"/>
        <family val="1"/>
      </rPr>
      <t>სახელმწიფო შესყიდვების სფეროში დავების განმხილველი ორგანოს  ინსტიტუციური და პროცედურული ჩარჩოს რეფორმირების მიზნით ახალი მიდგომების შემუშავება</t>
    </r>
  </si>
  <si>
    <r>
      <t xml:space="preserve">ინდიკატორი: </t>
    </r>
    <r>
      <rPr>
        <sz val="11"/>
        <color rgb="FFFFFFFF"/>
        <rFont val="Sylfaen"/>
        <family val="1"/>
      </rPr>
      <t>eProcurement სისტემის მომხმარებელთა რაოდენობის ზრდა წინა წელთან შედარებით (2016 წლის მონაცემებით eProcurement სისტემაში რეგისტრირებულია 4,401 შემსყიდველი ორგანიზაცია და 30,704 მიმწოდებელი); e-Market-ის სპეციალიზებული web-based მონაცემთა ბაზა ამოქმედებულია და ზრდადია მისი მომხმარებელთა რაოდენობა; შესყიდვის ობიექტებისა და მიმწოდებლების ელექტრონული კატალოგის (e-Market) ჩანაწერების სიმრავლე; ელექტრონული (ციფრული) ხელმოწერის გამოყენება შესაძლებელია eProcurement სისტემის რამდენიმე ელექტრონულ სერვისთან მიმართებით</t>
    </r>
  </si>
  <si>
    <r>
      <t>რისკი:</t>
    </r>
    <r>
      <rPr>
        <sz val="11"/>
        <color theme="0"/>
        <rFont val="Sylfaen"/>
        <family val="1"/>
      </rPr>
      <t xml:space="preserve"> ახალი ელექტრონული სერვისების დანერგვის პროცესის გაჭიანურება და სხვა პარტნიორი უწყებების მხრიდან თანამშრომლობის ნაკლებობა; ტექნიკური შეფერხებები Open Contracting Data Standard-ის ფორმატის სახელმწიფო შესყიდვების ერთიან ელექტრონულ სისტემაში დანერგვის თვალსაზრისით; საერთაშორისო დონორების მხრიდან ფინანსური მხარდაჭერის ნაკლებობა </t>
    </r>
  </si>
  <si>
    <r>
      <t xml:space="preserve">7.1.4.1. </t>
    </r>
    <r>
      <rPr>
        <sz val="11"/>
        <color rgb="FF000000"/>
        <rFont val="Sylfaen"/>
        <family val="1"/>
      </rPr>
      <t>მონაცემთა ღიაობის პრინციპების დანერგვა და მონაცემთა რეგულარული გამოქვეყნება Open Contracting Data Standard-ის ფორმატში</t>
    </r>
  </si>
  <si>
    <r>
      <t>Open Contracting Data Standard-ი  დანერგილია</t>
    </r>
    <r>
      <rPr>
        <b/>
        <sz val="11"/>
        <rFont val="Sylfaen"/>
        <family val="1"/>
      </rPr>
      <t xml:space="preserve"> </t>
    </r>
    <r>
      <rPr>
        <sz val="11"/>
        <rFont val="Sylfaen"/>
        <family val="1"/>
      </rPr>
      <t>სახელმწიფო შესყიდვების ერთიან ელექტრონულ სისტემაში</t>
    </r>
  </si>
  <si>
    <r>
      <t>7.1.4.2.</t>
    </r>
    <r>
      <rPr>
        <sz val="11"/>
        <color rgb="FF000000"/>
        <rFont val="Sylfaen"/>
        <family val="1"/>
      </rPr>
      <t xml:space="preserve"> ახალი ელექტრონული სერვისების საშუალებით სახელმწიფო შესყიდვების ერთიანი ელექტრონული სისტემის სხვა სახელმწიფო ელექტრონულ სერვისებთან ინტეგრაცია</t>
    </r>
  </si>
  <si>
    <r>
      <t xml:space="preserve">7.1.4.3. </t>
    </r>
    <r>
      <rPr>
        <sz val="11"/>
        <color rgb="FF000000"/>
        <rFont val="Sylfaen"/>
        <family val="1"/>
      </rPr>
      <t>ელექტრონული (ციფრული) ხელმოწერის გამოყენების შესაძლებლობის უზრუნველყოფა</t>
    </r>
  </si>
  <si>
    <r>
      <t>7.1.4.4.</t>
    </r>
    <r>
      <rPr>
        <sz val="11"/>
        <color rgb="FF000000"/>
        <rFont val="Sylfaen"/>
        <family val="1"/>
      </rPr>
      <t xml:space="preserve"> შესყიდვის ობიექტებისა და მიმწოდებლების ელექტრონული კატალოგის (e-Market) შექმნა და გამოქვეყნება</t>
    </r>
  </si>
  <si>
    <r>
      <t xml:space="preserve">ინდიკატორი: </t>
    </r>
    <r>
      <rPr>
        <sz val="11"/>
        <color rgb="FFFFFFFF"/>
        <rFont val="Sylfaen"/>
        <family val="1"/>
      </rPr>
      <t xml:space="preserve">eProcurement სისტემის მომხმარებელთა რაოდენობა გაზრდილია წინა წელთან შედარებით (2016 წლის მონაცემებით eProcurement სისტემაში რეგისტრირებულია 4,401 შემსყიდველი ორგანიზაცია და 30,704 მიმწოდებელი); ბიზნეს ორგანიზაციების მიერ ePlan მოდულის გამოყენების რაოდენობრივი მაჩვენებელი გაზრდილია; სახელმწიფო შესყიდვების სფეროს საკომუნიკაციო სტრატეგიის დოკუმენტი შემუშავებული და მიღებულია </t>
    </r>
  </si>
  <si>
    <r>
      <t>რისკი:</t>
    </r>
    <r>
      <rPr>
        <sz val="11"/>
        <color rgb="FFFFFFFF"/>
        <rFont val="Sylfaen"/>
        <family val="1"/>
      </rPr>
      <t xml:space="preserve"> ეკონომიკური ოპერატორებისა და სამოქალაქო საზოგადოების წარმომადგენელთათვის დანერგილი ინოვაციების შესახებ ინფორმაციის ხელმისაწვდომობის ნაკლებობა; საკომუნიკაციო სტრატეგიის მიღებასთან დაკავშირებული კონსესუსისა და ფინანსური რესურსების ნაკლებობა; იმპლემენტაციის პროცესში წარმოქმნილი შესაძლო ტექნიკური სირთულეები</t>
    </r>
  </si>
  <si>
    <r>
      <t>7.1.5.1.</t>
    </r>
    <r>
      <rPr>
        <sz val="11"/>
        <color rgb="FF000000"/>
        <rFont val="Sylfaen"/>
        <family val="1"/>
      </rPr>
      <t xml:space="preserve"> ტენდერებზე აგრეგირებული წლიური ინფორმაციის საჯაროდ გამოქვეყნება</t>
    </r>
  </si>
  <si>
    <r>
      <t>7.1.5.2.</t>
    </r>
    <r>
      <rPr>
        <sz val="11"/>
        <color rgb="FF000000"/>
        <rFont val="Sylfaen"/>
        <family val="1"/>
      </rPr>
      <t xml:space="preserve"> სახელმწიფო შესყიდვების წლიური გეგმების აგრეგირებული ინფორმაციის საჯაროდ გამოქვეყნება</t>
    </r>
  </si>
  <si>
    <r>
      <t>7.1.5.3.</t>
    </r>
    <r>
      <rPr>
        <sz val="11"/>
        <color rgb="FF000000"/>
        <rFont val="Sylfaen"/>
        <family val="1"/>
      </rPr>
      <t xml:space="preserve"> სახელმწიფო შესყიდვების სფეროს საკომუნიკაციო სტრატეგიის შემუშავება და მიღება</t>
    </r>
  </si>
  <si>
    <r>
      <t xml:space="preserve">რისკი: </t>
    </r>
    <r>
      <rPr>
        <sz val="11"/>
        <color rgb="FFFFFFFF"/>
        <rFont val="Sylfaen"/>
        <family val="1"/>
      </rPr>
      <t>დონორების დაფინანსების შემცირება/შეწყვეტა</t>
    </r>
  </si>
  <si>
    <r>
      <t xml:space="preserve">7.2.1.1. </t>
    </r>
    <r>
      <rPr>
        <sz val="11"/>
        <color rgb="FF000000"/>
        <rFont val="Sylfaen"/>
        <family val="1"/>
      </rPr>
      <t>„სახელმწიფო შიდა ფინანსური კონტროლის შესახებ“ საქართველოს კანონის გადახედვა, პრაქტიკაში დაგროვებული შენიშვნების (ასეთი არსებობის შემთხვევაში) ცვლილებების განხორციელება</t>
    </r>
  </si>
  <si>
    <r>
      <t xml:space="preserve">7.2.1.2. </t>
    </r>
    <r>
      <rPr>
        <sz val="11"/>
        <color rgb="FF000000"/>
        <rFont val="Sylfaen"/>
        <family val="1"/>
      </rPr>
      <t xml:space="preserve"> ფინანსური მართვისა და კონტროლის კუთხით არსებული მეთოდოლოგიური დოკუმენტების დახვეწა</t>
    </r>
  </si>
  <si>
    <r>
      <t xml:space="preserve">შედეგი 7.2.2. </t>
    </r>
    <r>
      <rPr>
        <sz val="11"/>
        <color rgb="FFFFFFFF"/>
        <rFont val="Sylfaen"/>
        <family val="1"/>
      </rPr>
      <t>ჰარმონიზაციის ცენტრი ინსტიტუციურად გაძლიერებულია და ეფექტიანად ფუნქციონირებს</t>
    </r>
  </si>
  <si>
    <r>
      <t xml:space="preserve">ინდიკატორი:  </t>
    </r>
    <r>
      <rPr>
        <sz val="11"/>
        <color rgb="FFFFFFFF"/>
        <rFont val="Sylfaen"/>
        <family val="1"/>
      </rPr>
      <t>მოცემული აქტივობების განსაზღვრული კრიტერიუმებით განხორციელება</t>
    </r>
  </si>
  <si>
    <r>
      <t xml:space="preserve">რისკი: </t>
    </r>
    <r>
      <rPr>
        <sz val="11"/>
        <color rgb="FFFFFFFF"/>
        <rFont val="Sylfaen"/>
        <family val="1"/>
      </rPr>
      <t xml:space="preserve"> დონორების დაფინანსების შემცირება/შეწყვეტა, ჰარმონიზაციის ცენტრის კადრების დენადობა</t>
    </r>
  </si>
  <si>
    <r>
      <t xml:space="preserve">7.2.2.1. </t>
    </r>
    <r>
      <rPr>
        <sz val="11"/>
        <color rgb="FF000000"/>
        <rFont val="Sylfaen"/>
        <family val="1"/>
      </rPr>
      <t>ჰარმონიზაციის ცენტრის თანამშრომელთა ადამიანური რესურსების გაძლიერება და კვალიფიკაციის ამაღლება</t>
    </r>
  </si>
  <si>
    <r>
      <t xml:space="preserve">შედეგი 7.2.3. </t>
    </r>
    <r>
      <rPr>
        <sz val="11"/>
        <color rgb="FFFFFFFF"/>
        <rFont val="Sylfaen"/>
        <family val="1"/>
      </rPr>
      <t>შიდა აუდიტის სისტემის ფუნქციონირება გაუმჯობესებულია</t>
    </r>
  </si>
  <si>
    <r>
      <t xml:space="preserve">რისკი: </t>
    </r>
    <r>
      <rPr>
        <sz val="11"/>
        <color rgb="FFFFFFFF"/>
        <rFont val="Sylfaen"/>
        <family val="1"/>
      </rPr>
      <t>დონორების დაფინანსების შემცირება/შეწყვეტა, კადრების დენადობა</t>
    </r>
  </si>
  <si>
    <r>
      <t xml:space="preserve">7.2.3.1. </t>
    </r>
    <r>
      <rPr>
        <sz val="11"/>
        <color rgb="FF000000"/>
        <rFont val="Sylfaen"/>
        <family val="1"/>
      </rPr>
      <t>ხარისხის უზრუნველყოფის პროგრამა დანერგილია</t>
    </r>
  </si>
  <si>
    <r>
      <t xml:space="preserve">7.2.3.2. </t>
    </r>
    <r>
      <rPr>
        <sz val="11"/>
        <color rgb="FF000000"/>
        <rFont val="Sylfaen"/>
        <family val="1"/>
      </rPr>
      <t>შიდა აუდიტის კუთხით სახელმძღვანელოების სრულყოფა</t>
    </r>
  </si>
  <si>
    <r>
      <t xml:space="preserve">7.2.3.3.  </t>
    </r>
    <r>
      <rPr>
        <sz val="11"/>
        <color rgb="FF000000"/>
        <rFont val="Sylfaen"/>
        <family val="1"/>
      </rPr>
      <t>შიდა აუდიტორთა კვალიფიკაციის ამაღლების ჩარჩოს შემუშავება</t>
    </r>
  </si>
  <si>
    <r>
      <t xml:space="preserve">7.2.3.4.  </t>
    </r>
    <r>
      <rPr>
        <sz val="11"/>
        <color rgb="FF000000"/>
        <rFont val="Sylfaen"/>
        <family val="1"/>
      </rPr>
      <t>შიდა აუდიტის სუბიექტების თანამშრომელთა კვალიფიკაციის ამაღლების წლიური გეგმის შესაბამისად ტრენინგების ჩატარება, მათ შორის კორუფციული ნიშნების იდენტიფიცირებისა და აღმოფხვრის საკითხებში</t>
    </r>
  </si>
  <si>
    <r>
      <t xml:space="preserve">7.2.3.5. </t>
    </r>
    <r>
      <rPr>
        <sz val="11"/>
        <color rgb="FF000000"/>
        <rFont val="Sylfaen"/>
        <family val="1"/>
      </rPr>
      <t>პილოტური აუდიტების ჩატარება</t>
    </r>
  </si>
  <si>
    <r>
      <t xml:space="preserve">7.2.3.6. </t>
    </r>
    <r>
      <rPr>
        <sz val="11"/>
        <color rgb="FF000000"/>
        <rFont val="Sylfaen"/>
        <family val="1"/>
      </rPr>
      <t>გაუმჯობესებულია სახელმწიფო შიდა ფინანსური კონტროლი სისტემის კუთხით არსებული მდგომარეობა</t>
    </r>
  </si>
  <si>
    <r>
      <t xml:space="preserve">ინდიკატორი:  </t>
    </r>
    <r>
      <rPr>
        <sz val="11"/>
        <color rgb="FFFFFFFF"/>
        <rFont val="Sylfaen"/>
        <family val="1"/>
      </rPr>
      <t>კონსოლიდირებული ბიუჯეტის შესრულების ანგარიში მომზადებულია; ბიუჯეტის დაგეგმვის გამჭვირვალობისა  და ეფექტიანობის მაჩვენებელი გაზრდილია; სამოქმედო გეგმით განსაზღვრული IPSAS სტანდარტები დანერგილია ყველა სახელმწიფო ბიუჯეტის დაფინანსებაზე მყოფ ორგანიზაციასა და ორ თვითმმართველ ერთეულში</t>
    </r>
  </si>
  <si>
    <r>
      <t xml:space="preserve">რისკი: </t>
    </r>
    <r>
      <rPr>
        <sz val="11"/>
        <color rgb="FFFFFFFF"/>
        <rFont val="Sylfaen"/>
        <family val="1"/>
      </rPr>
      <t>ახალი პროგრამული პროდუქტების შექმნის და ტესტირების სიძნელეები; ადამიანური რესურსის ნაკლებობა</t>
    </r>
  </si>
  <si>
    <r>
      <rPr>
        <b/>
        <sz val="11"/>
        <color rgb="FF000000"/>
        <rFont val="Sylfaen"/>
        <family val="1"/>
      </rPr>
      <t>7.2.4.1</t>
    </r>
    <r>
      <rPr>
        <sz val="11"/>
        <color rgb="FF000000"/>
        <rFont val="Sylfaen"/>
        <family val="1"/>
      </rPr>
      <t xml:space="preserve"> მუნიციპალიტეტებისა და საჯარო სამართლის იურიდიული პირების სახსრების მართვის ინტეგრირება საჯარო ფინანსების მართვის ერთიან ელექტრონულ სისტემაში</t>
    </r>
  </si>
  <si>
    <r>
      <rPr>
        <b/>
        <sz val="11"/>
        <color rgb="FF000000"/>
        <rFont val="Sylfaen"/>
        <family val="1"/>
      </rPr>
      <t xml:space="preserve">7.2.5.1. </t>
    </r>
    <r>
      <rPr>
        <sz val="11"/>
        <color rgb="FF000000"/>
        <rFont val="Sylfaen"/>
        <family val="1"/>
      </rPr>
      <t xml:space="preserve">სახელმწიფო ბიუჯეტის მაღალი პროცენტული და თემატური დაფარვა ყოველწლიურად ჩატარებული ფინანსური, შესაბამისობის და ეფექტიანობის აუდიტებით </t>
    </r>
  </si>
  <si>
    <r>
      <rPr>
        <b/>
        <sz val="11"/>
        <color rgb="FF000000"/>
        <rFont val="Sylfaen"/>
        <family val="1"/>
      </rPr>
      <t xml:space="preserve">7.2.5.2. </t>
    </r>
    <r>
      <rPr>
        <sz val="11"/>
        <color rgb="FF000000"/>
        <rFont val="Sylfaen"/>
        <family val="1"/>
      </rPr>
      <t xml:space="preserve"> აუდიტის მართვის ელექტრონული სისტემის (Audit Management System – AMS) დანერგვა</t>
    </r>
  </si>
  <si>
    <r>
      <rPr>
        <b/>
        <sz val="11"/>
        <color rgb="FF000000"/>
        <rFont val="Sylfaen"/>
        <family val="1"/>
      </rPr>
      <t xml:space="preserve">7.2.5.3. </t>
    </r>
    <r>
      <rPr>
        <sz val="11"/>
        <color rgb="FF000000"/>
        <rFont val="Sylfaen"/>
        <family val="1"/>
      </rPr>
      <t>ინფორმაციული სისტემების (IT)  აუდიტის მიმართულება დანერგილია</t>
    </r>
  </si>
  <si>
    <r>
      <rPr>
        <b/>
        <sz val="11"/>
        <color rgb="FF000000"/>
        <rFont val="Sylfaen"/>
        <family val="1"/>
      </rPr>
      <t>7.2.5.4.</t>
    </r>
    <r>
      <rPr>
        <sz val="11"/>
        <color rgb="FF000000"/>
        <rFont val="Sylfaen"/>
        <family val="1"/>
      </rPr>
      <t xml:space="preserve">  კორუფციული რისკების შეფასების (Forensic Audit) მეთოდოლოგიის შემუშავება და აუდიტის პროცესში გამოყენება</t>
    </r>
  </si>
  <si>
    <r>
      <rPr>
        <b/>
        <sz val="11"/>
        <color rgb="FF000000"/>
        <rFont val="Sylfaen"/>
        <family val="1"/>
      </rPr>
      <t>7.2.6.1.</t>
    </r>
    <r>
      <rPr>
        <sz val="11"/>
        <rFont val="Sylfaen"/>
        <family val="1"/>
      </rPr>
      <t xml:space="preserve"> აუდიტორული საქმიანობით გაცემული რეკომენდაციების შესაბამისად სამთავრობო უწყებებში ცვლილებების განხორციელების ხელშეწყობა</t>
    </r>
  </si>
  <si>
    <r>
      <rPr>
        <b/>
        <sz val="11"/>
        <rFont val="Sylfaen"/>
        <family val="1"/>
      </rPr>
      <t>7.2.6.2.</t>
    </r>
    <r>
      <rPr>
        <sz val="11"/>
        <rFont val="Sylfaen"/>
        <family val="1"/>
      </rPr>
      <t xml:space="preserve"> მხარჯავი დაწესებულებების ორგანიზაციული მართვის, მათ შორის ანტიკორუფციული პოლიტიკის  ეფექტიანობის პერიოდული შეფასება სტანდარტული სარეიტინგო კითხვარების გამოყენებით</t>
    </r>
  </si>
  <si>
    <r>
      <rPr>
        <b/>
        <sz val="11"/>
        <rFont val="Sylfaen"/>
        <family val="1"/>
      </rPr>
      <t>7.2.6.3.</t>
    </r>
    <r>
      <rPr>
        <sz val="11"/>
        <rFont val="Sylfaen"/>
        <family val="1"/>
      </rPr>
      <t xml:space="preserve"> ვებპლატფორმა "ბიუჯეტის მონიტორის" განვითარება, საზოგადოებისათვის გაცნობა და განახლება</t>
    </r>
  </si>
  <si>
    <r>
      <rPr>
        <b/>
        <sz val="11"/>
        <rFont val="Sylfaen"/>
        <family val="1"/>
      </rPr>
      <t xml:space="preserve"> 7.2.6.4.</t>
    </r>
    <r>
      <rPr>
        <sz val="11"/>
        <rFont val="Sylfaen"/>
        <family val="1"/>
      </rPr>
      <t>ქვეყანაში ანტიკორუფციული გარემოს უზრუნველყოფის ეფექტიანობის აუდიტის ჩატარება</t>
    </r>
  </si>
  <si>
    <r>
      <t xml:space="preserve">შედეგი 8.1. </t>
    </r>
    <r>
      <rPr>
        <sz val="11"/>
        <color rgb="FFFFFFFF"/>
        <rFont val="Sylfaen"/>
        <family val="1"/>
      </rPr>
      <t>გადასახადების ადმინისტრირება და საბაჟო კონტროლი გაუმჯობესებულია</t>
    </r>
  </si>
  <si>
    <r>
      <t xml:space="preserve">რისკი: </t>
    </r>
    <r>
      <rPr>
        <sz val="11"/>
        <color rgb="FFFFFFFF"/>
        <rFont val="Sylfaen"/>
        <family val="1"/>
      </rPr>
      <t xml:space="preserve">არასაკმარისი ფინანსური და ადამიანური რესურსი </t>
    </r>
  </si>
  <si>
    <r>
      <t>8.1.1.</t>
    </r>
    <r>
      <rPr>
        <sz val="11"/>
        <color rgb="FF000000"/>
        <rFont val="Sylfaen"/>
        <family val="1"/>
      </rPr>
      <t xml:space="preserve"> საგადასახადო შემოწმებების ხარისხის კონტროლის კრიტერიუმების დახვეწა და ახალი კრიტერიუმების დანერგვა</t>
    </r>
  </si>
  <si>
    <r>
      <rPr>
        <b/>
        <sz val="11"/>
        <color theme="1"/>
        <rFont val="Sylfaen"/>
        <family val="1"/>
      </rPr>
      <t xml:space="preserve">8.1.2. </t>
    </r>
    <r>
      <rPr>
        <sz val="11"/>
        <color theme="1"/>
        <rFont val="Sylfaen"/>
        <family val="1"/>
      </rPr>
      <t>ავტომატიზებული რისკის კრიტერიუმებისა და ზოგადი ანალიზის საფუძველზე საგადასახადო შემოწმებების დაგეგმვა-განხორციელება</t>
    </r>
  </si>
  <si>
    <r>
      <rPr>
        <b/>
        <sz val="11"/>
        <color theme="1"/>
        <rFont val="Sylfaen"/>
        <family val="1"/>
      </rPr>
      <t xml:space="preserve">8.1.3. </t>
    </r>
    <r>
      <rPr>
        <sz val="11"/>
        <color theme="1"/>
        <rFont val="Sylfaen"/>
        <family val="1"/>
      </rPr>
      <t xml:space="preserve">ავტომატიზებული რისკის კრიტერიუმებისა და ზოგადი ანალიზის საფუძველზე მიმდინარე საგადასახადო კონტროლის დაგეგმვა-განხორციელება </t>
    </r>
  </si>
  <si>
    <r>
      <t>8.1.4.</t>
    </r>
    <r>
      <rPr>
        <sz val="11"/>
        <color rgb="FF000000"/>
        <rFont val="Sylfaen"/>
        <family val="1"/>
      </rPr>
      <t xml:space="preserve"> რისკის შეფასებაზე დაფუძნებული საბაჟო კონტროლის განხორციელება</t>
    </r>
  </si>
  <si>
    <r>
      <t xml:space="preserve">8.1.5. </t>
    </r>
    <r>
      <rPr>
        <sz val="11"/>
        <rFont val="Sylfaen"/>
        <family val="1"/>
      </rPr>
      <t xml:space="preserve">ერთიანი მეთოდოლოგიური მიდგომების შემუშავება </t>
    </r>
  </si>
  <si>
    <r>
      <rPr>
        <b/>
        <sz val="11"/>
        <rFont val="Sylfaen"/>
        <family val="1"/>
      </rPr>
      <t>8.1.6.</t>
    </r>
    <r>
      <rPr>
        <sz val="11"/>
        <rFont val="Sylfaen"/>
        <family val="1"/>
      </rPr>
      <t xml:space="preserve"> მომსახურების ხარისხის გაუმჯობესება, მომსახურების ხარისხის შეფასების კრიტერიუმების განსაზღვრა და გადამხდელთა მომსახურების პროცესის მონიტორინგი</t>
    </r>
  </si>
  <si>
    <r>
      <t xml:space="preserve">8.1.7. </t>
    </r>
    <r>
      <rPr>
        <sz val="11"/>
        <color rgb="FF000000"/>
        <rFont val="Sylfaen"/>
        <family val="1"/>
      </rPr>
      <t>საერთაშორისო რეიტინგების ანალიზი საქართველოში არსებული სისტემური სისუსტეების გამოვლენისა და სათანადო ღონისძიებების დაგეგმვის მიზნით</t>
    </r>
  </si>
  <si>
    <r>
      <t xml:space="preserve">შედეგი 8.2. </t>
    </r>
    <r>
      <rPr>
        <sz val="11"/>
        <color rgb="FFFFFFFF"/>
        <rFont val="Sylfaen"/>
        <family val="1"/>
      </rPr>
      <t>ელექტრონული მომსახურების ხარისხის გაუმჯობესება</t>
    </r>
  </si>
  <si>
    <r>
      <t xml:space="preserve">ინდიკატორი: </t>
    </r>
    <r>
      <rPr>
        <sz val="11"/>
        <color rgb="FFFFFFFF"/>
        <rFont val="Sylfaen"/>
        <family val="1"/>
      </rPr>
      <t>ელექტრონული მომსახურებით მოსარგებლეთა რაოდენობა გაზრდილია</t>
    </r>
  </si>
  <si>
    <r>
      <t xml:space="preserve">რისკი: </t>
    </r>
    <r>
      <rPr>
        <sz val="11"/>
        <color rgb="FFFFFFFF"/>
        <rFont val="Sylfaen"/>
        <family val="1"/>
      </rPr>
      <t>ელექტრონული სერვისების დანერგვასთან დაკავშირებული ტექნიკური სირთულეები</t>
    </r>
  </si>
  <si>
    <r>
      <t>8.2.1.</t>
    </r>
    <r>
      <rPr>
        <sz val="11"/>
        <rFont val="Sylfaen"/>
        <family val="1"/>
      </rPr>
      <t xml:space="preserve"> მატერიალური ფორმით წარმოსადგენი/გასაცემი დოკუმენტების ელექტრონული ვერსიებით ჩანაცვლება</t>
    </r>
  </si>
  <si>
    <r>
      <t>8.2.2.</t>
    </r>
    <r>
      <rPr>
        <sz val="11"/>
        <rFont val="Sylfaen"/>
        <family val="1"/>
      </rPr>
      <t xml:space="preserve"> არსებული ელექტრონული სერვისების დახვეწა და ახალი ელექტრონული სერვისების დანერგვა</t>
    </r>
  </si>
  <si>
    <r>
      <t xml:space="preserve">შედეგი 8.3. </t>
    </r>
    <r>
      <rPr>
        <sz val="11"/>
        <color rgb="FFFFFFFF"/>
        <rFont val="Sylfaen"/>
        <family val="1"/>
      </rPr>
      <t>საბაჟო-საგადასახადო  თანამშრომელთა მონიტორინგი მუდმივად ხორციელდება</t>
    </r>
  </si>
  <si>
    <r>
      <t xml:space="preserve">ინდიკატორი: </t>
    </r>
    <r>
      <rPr>
        <sz val="11"/>
        <color rgb="FFFFFFFF"/>
        <rFont val="Sylfaen"/>
        <family val="1"/>
      </rPr>
      <t xml:space="preserve">თანამშრომელთა მიერ ჩადენილი გადაცდომების მაჩვენებელი; მომსახურების ხარისხის მაჩვენებელი გაზრდილია </t>
    </r>
  </si>
  <si>
    <r>
      <t>რისკი:</t>
    </r>
    <r>
      <rPr>
        <sz val="11"/>
        <color rgb="FFFFFFFF"/>
        <rFont val="Sylfaen"/>
        <family val="1"/>
      </rPr>
      <t xml:space="preserve"> არასაკმარისი ფინანსური და ადამიანური რესურსი</t>
    </r>
  </si>
  <si>
    <r>
      <t>8.3.1.</t>
    </r>
    <r>
      <rPr>
        <sz val="11"/>
        <color rgb="FF000000"/>
        <rFont val="Sylfaen"/>
        <family val="1"/>
      </rPr>
      <t xml:space="preserve">  საბაჟო/საგადასახადო პროცედურების მიმდინარეობის და თანამშრომელთა მუდმივი მონიტორინგი;  </t>
    </r>
  </si>
  <si>
    <r>
      <t xml:space="preserve"> საჭიროების შემთხვევაში ახალი პროგრამული მოდულების შექმნასთან დაკავშირებით შემუშავებულია წინადადებები</t>
    </r>
    <r>
      <rPr>
        <sz val="11"/>
        <color rgb="FFFF0000"/>
        <rFont val="Sylfaen"/>
        <family val="1"/>
      </rPr>
      <t xml:space="preserve"> </t>
    </r>
  </si>
  <si>
    <r>
      <rPr>
        <b/>
        <sz val="11"/>
        <rFont val="Sylfaen"/>
        <family val="1"/>
      </rPr>
      <t>8.3.2.</t>
    </r>
    <r>
      <rPr>
        <sz val="11"/>
        <rFont val="Sylfaen"/>
        <family val="1"/>
      </rPr>
      <t xml:space="preserve"> სერვის ცენტრების მომსახურების დარბაზების, საბაჟო გამშვები პუნქტებისა და სხვა საბაჟო კონტროლის ზონების დამატებითი აღჭურვა ვიდეო-ჩამწერი საშუალებებით</t>
    </r>
  </si>
  <si>
    <r>
      <t>8.3.3.</t>
    </r>
    <r>
      <rPr>
        <sz val="11"/>
        <color rgb="FF000000"/>
        <rFont val="Sylfaen"/>
        <family val="1"/>
      </rPr>
      <t xml:space="preserve">  საგადასახადო ორგანოების/საბაჟო გამშვები პუნქტების/გაფორმების ეკონომიკური ზონების თანამშრომელთა პერიოდული განახლება და ურთიერთ შენაცვლება</t>
    </r>
  </si>
  <si>
    <r>
      <t>8.3.4</t>
    </r>
    <r>
      <rPr>
        <sz val="11"/>
        <rFont val="Sylfaen"/>
        <family val="1"/>
      </rPr>
      <t xml:space="preserve">. თანამშრომელთა შეფასებისა და სამოტივაციო სქემების შემუშავება </t>
    </r>
  </si>
  <si>
    <r>
      <t xml:space="preserve">შედეგი 8.4. </t>
    </r>
    <r>
      <rPr>
        <sz val="11"/>
        <color rgb="FFFFFFFF"/>
        <rFont val="Sylfaen"/>
        <family val="1"/>
      </rPr>
      <t>საგადასახადო დავების განხილვის არსებული სისტემა დახვეწილია</t>
    </r>
  </si>
  <si>
    <r>
      <t xml:space="preserve">ინდიკატორი: </t>
    </r>
    <r>
      <rPr>
        <sz val="11"/>
        <color rgb="FFFFFFFF"/>
        <rFont val="Sylfaen"/>
        <family val="1"/>
      </rPr>
      <t>საგადასახადო მედიაციის ონლაინ რეჟიმში გამართვა შესაძლებელია; საერთო სასამართლოებთან ელექტრონული სისტემა შემუშავებულია</t>
    </r>
  </si>
  <si>
    <r>
      <t xml:space="preserve">რისკი: </t>
    </r>
    <r>
      <rPr>
        <sz val="11"/>
        <color rgb="FFFFFFFF"/>
        <rFont val="Sylfaen"/>
        <family val="1"/>
      </rPr>
      <t>თანამშრომლობის ნაკლებობა; არასაკმარისი ფინანსური რესურსი</t>
    </r>
  </si>
  <si>
    <r>
      <t>8.4.1.</t>
    </r>
    <r>
      <rPr>
        <sz val="11"/>
        <color rgb="FF000000"/>
        <rFont val="Sylfaen"/>
        <family val="1"/>
      </rPr>
      <t xml:space="preserve"> საერთო სასამართლოებთან ელექტრონული საქმისწარმოება</t>
    </r>
  </si>
  <si>
    <r>
      <t xml:space="preserve">შედეგი 8.5.  </t>
    </r>
    <r>
      <rPr>
        <sz val="11"/>
        <color rgb="FFFFFFFF"/>
        <rFont val="Sylfaen"/>
        <family val="1"/>
      </rPr>
      <t>საგადასახადო სისტემების გამჭვირვალობა გაზრდილია და საზოგადოებაში საგადასახადო ცნობიერება ამაღლებულია</t>
    </r>
  </si>
  <si>
    <r>
      <t xml:space="preserve">ინდიკატორი: </t>
    </r>
    <r>
      <rPr>
        <sz val="11"/>
        <color rgb="FFFFFFFF"/>
        <rFont val="Sylfaen"/>
        <family val="1"/>
      </rPr>
      <t>მოსახლეობის, მათ შორის, ბიზნეს სფეროს წარმომადგენლების პოზიტიური დამოკიდებულების ზრდა საბაჟო და საგადასახადო სისტემებში კორუფციის დაბალი მაჩვენებლის შესახებ</t>
    </r>
  </si>
  <si>
    <r>
      <t>რისკი:</t>
    </r>
    <r>
      <rPr>
        <sz val="11"/>
        <color rgb="FFFFFFFF"/>
        <rFont val="Sylfaen"/>
        <family val="1"/>
      </rPr>
      <t xml:space="preserve"> საზოგადოების დაინტერესებისა და ჩართულობის დაბალი დონე; არასაკმარისი ფინანსური რესურსი</t>
    </r>
  </si>
  <si>
    <r>
      <t>8.5.1.</t>
    </r>
    <r>
      <rPr>
        <sz val="11"/>
        <rFont val="Sylfaen"/>
        <family val="1"/>
      </rPr>
      <t xml:space="preserve"> გადასახადის გადამხდელებთან კომუნიკაციის ეფექტურობის ამაღლება</t>
    </r>
  </si>
  <si>
    <r>
      <t xml:space="preserve">8.5.2. </t>
    </r>
    <r>
      <rPr>
        <sz val="11"/>
        <color rgb="FF000000"/>
        <rFont val="Sylfaen"/>
        <family val="1"/>
      </rPr>
      <t xml:space="preserve">საბაჟო და საგადასახადო პროცედურების, მიმდინარე რეფორმებისა და  სიახლეების  შესახებ  ინფორმაციის  ხელმისაწვდომობა და სამოქალაქო საზოგადოების ჩართულობის უზრუნველყოფა და რეფორმის პროცესის ინკლუზიურად წარმართვა </t>
    </r>
  </si>
  <si>
    <r>
      <t>8.5.3.</t>
    </r>
    <r>
      <rPr>
        <sz val="11"/>
        <rFont val="Sylfaen"/>
        <family val="1"/>
      </rPr>
      <t xml:space="preserve"> საგადასახადო და საზღვრის კვეთასთან დაკავშირებული ვალდებულებების ცოდნის დონის ამაღლება თანამედროვე საინფორმაციო-საკომუნიკაციო და საგანმანათლებლო ღონისძიებების საშუალებით </t>
    </r>
  </si>
  <si>
    <r>
      <t xml:space="preserve">შედეგი 8.6. </t>
    </r>
    <r>
      <rPr>
        <sz val="11"/>
        <color rgb="FFFFFFFF"/>
        <rFont val="Sylfaen"/>
        <family val="1"/>
      </rPr>
      <t xml:space="preserve">ანტიკორუფციულ საკითხებში საბაჟო და საგადასახადო სისტემების მოხელეთა კვალიფიკაცია ამაღლებულია  </t>
    </r>
  </si>
  <si>
    <r>
      <t xml:space="preserve">ინდიკატორი:  </t>
    </r>
    <r>
      <rPr>
        <sz val="11"/>
        <color rgb="FFFFFFFF"/>
        <rFont val="Sylfaen"/>
        <family val="1"/>
      </rPr>
      <t>საგადასახადო სისტემაში დასაქმებული მოხელეებისათვის ანტიკორუფციულ საკითხებში ჩატარებული ტრენინგების რაოდენობა გაზრდილია; ტრენინგებში მონაწილე პირთა რაოდენობა გაზრდილია</t>
    </r>
  </si>
  <si>
    <r>
      <t>რისკი:</t>
    </r>
    <r>
      <rPr>
        <sz val="11"/>
        <color rgb="FFFFFFFF"/>
        <rFont val="Sylfaen"/>
        <family val="1"/>
      </rPr>
      <t xml:space="preserve"> არასაკმარისი ფინანსური რესურსი; არასაკმარისი ადამიანური რესურსი; საჭირო ინფორმაციის ნაკლებობა</t>
    </r>
  </si>
  <si>
    <r>
      <t>8.6.1.</t>
    </r>
    <r>
      <rPr>
        <sz val="11"/>
        <color rgb="FF000000"/>
        <rFont val="Sylfaen"/>
        <family val="1"/>
      </rPr>
      <t xml:space="preserve"> სსიპ შემოსავლების სამსახურის</t>
    </r>
    <r>
      <rPr>
        <sz val="11"/>
        <color rgb="FFFFFFFF"/>
        <rFont val="Sylfaen"/>
        <family val="1"/>
      </rPr>
      <t xml:space="preserve"> </t>
    </r>
    <r>
      <rPr>
        <sz val="11"/>
        <rFont val="Sylfaen"/>
        <family val="1"/>
      </rPr>
      <t>სტრუქტურული ერთეულების პროცედურული სახელმძღვანელოების შემუშავება და მუდმივი განახლება</t>
    </r>
  </si>
  <si>
    <r>
      <t>საჭიროების შემთხვევაში, დამტკიცებული რეგულაციები  განახლებულია</t>
    </r>
    <r>
      <rPr>
        <sz val="11"/>
        <color rgb="FFFF0000"/>
        <rFont val="Sylfaen"/>
        <family val="1"/>
      </rPr>
      <t xml:space="preserve">  </t>
    </r>
  </si>
  <si>
    <r>
      <t>8.6.2.</t>
    </r>
    <r>
      <rPr>
        <sz val="11"/>
        <color rgb="FF000000"/>
        <rFont val="Sylfaen"/>
        <family val="1"/>
      </rPr>
      <t xml:space="preserve"> საგადასახადო სისტემაში დასაქმებული მოხელეებისათვის ანტიკორუფციულ საკითხებში კვალიფიკაციის ამაღლებისა და გადამზადების მიზნით სასწავლო პროგრამების შემუშავება და თანამშრომელთა სწავლება</t>
    </r>
  </si>
  <si>
    <r>
      <t xml:space="preserve">შედეგი 9.1.  </t>
    </r>
    <r>
      <rPr>
        <sz val="11"/>
        <color rgb="FFFFFFFF"/>
        <rFont val="Sylfaen"/>
        <family val="1"/>
      </rPr>
      <t xml:space="preserve">ბიზნესის კეთილსინდისიერების რისკების შესახებ ცნობიერება ამაღლებულია </t>
    </r>
  </si>
  <si>
    <r>
      <t xml:space="preserve">რისკი: </t>
    </r>
    <r>
      <rPr>
        <sz val="11"/>
        <color rgb="FFFFFFFF"/>
        <rFont val="Sylfaen"/>
        <family val="1"/>
      </rPr>
      <t>არასაკმარისი ფინანსური რესურსი; არასაკმარისი ადამიანური რესურსი; საჭირო ინფორმაციის ნაკლებობა</t>
    </r>
  </si>
  <si>
    <r>
      <t>9.1.1</t>
    </r>
    <r>
      <rPr>
        <sz val="11"/>
        <rFont val="Sylfaen"/>
        <family val="1"/>
      </rPr>
      <t xml:space="preserve">.  ბიზნესის  კეთილსინდისიერების თემატიკის შესახებ ბიზნეს სექტორისა და საჯარო სექტორის წარმომადგენლებისათვის კონფერენციების, შეხვედრებისა და სხვა ღონისძიებების ორგანიზება; ბიზნეს სექტორის წარმომადგენლებისთვის ბიზნესის კეთილსინდისიერების საკითხებზე რეკომენდაციებისა და გაიდლაინების შემუშავება. </t>
    </r>
  </si>
  <si>
    <r>
      <t xml:space="preserve">შედეგი 9.2. </t>
    </r>
    <r>
      <rPr>
        <sz val="11"/>
        <color theme="0"/>
        <rFont val="Sylfaen"/>
        <family val="1"/>
      </rPr>
      <t>კონკურენციის სააგენტო ინსტიტუციურად გაძლიერებულია</t>
    </r>
  </si>
  <si>
    <r>
      <t xml:space="preserve">ინდიკატორი:  </t>
    </r>
    <r>
      <rPr>
        <sz val="11"/>
        <color theme="0"/>
        <rFont val="Sylfaen"/>
        <family val="1"/>
      </rPr>
      <t xml:space="preserve">  კონკურენციის სააგენტოს თანამშრომლებისთვის ჩატარებულია ათი ტრენინგი და განხორციელებულია სამი სამუშაო ვიზიტი.  კონკურენციის სააგენტოს თანამშრომელთა უმრავლესობა დატრენინგებულია.  შესწავლილი საქმეებისა და ბაზრების რაოდენობა გაზრდილია; სრულყოფილი საკანონდებლო ბაზის შექმნისა და ქმედითი აღსრულების მექანიზმების კუთხით საკანონდებლო ცვლილებების პაკეტი მომზადებულია. </t>
    </r>
  </si>
  <si>
    <r>
      <t xml:space="preserve">რისკი: </t>
    </r>
    <r>
      <rPr>
        <sz val="11"/>
        <color theme="0"/>
        <rFont val="Sylfaen"/>
        <family val="1"/>
      </rPr>
      <t xml:space="preserve">არასაკმარისი ფინანსური რესურსი; პოლიტიკური კონსენსუსის ნაკლებობა </t>
    </r>
  </si>
  <si>
    <r>
      <t>9.2.1.</t>
    </r>
    <r>
      <rPr>
        <sz val="11"/>
        <color rgb="FF000000"/>
        <rFont val="Sylfaen"/>
        <family val="1"/>
      </rPr>
      <t xml:space="preserve"> კონკურენციის სააგენტოს თანამშრომლების კვალიფიკაციის ამაღლება</t>
    </r>
  </si>
  <si>
    <r>
      <t xml:space="preserve">9.2.2. </t>
    </r>
    <r>
      <rPr>
        <sz val="11"/>
        <color rgb="FF000000"/>
        <rFont val="Sylfaen"/>
        <family val="1"/>
      </rPr>
      <t>საკანონმდებლო ბაზის დახვეწა და კანონის აღსრულების მექანიზმების გაუმჯობესება</t>
    </r>
  </si>
  <si>
    <r>
      <t>9.2.3.</t>
    </r>
    <r>
      <rPr>
        <sz val="11"/>
        <color rgb="FF000000"/>
        <rFont val="Sylfaen"/>
        <family val="1"/>
      </rPr>
      <t xml:space="preserve"> საზოგადოებრივი ცნობიერების დონის ამაღლება და კონკურენციის კანონმდებლობის გამოყენებასთან დაკავშირებით სარეკომენდაციო განმარტებების გაცემა</t>
    </r>
  </si>
  <si>
    <r>
      <t>9.2.4.</t>
    </r>
    <r>
      <rPr>
        <sz val="11"/>
        <color rgb="FF000000"/>
        <rFont val="Sylfaen"/>
        <family val="1"/>
      </rPr>
      <t xml:space="preserve"> სასაქონლო ბაზრებზე კონკურენტული გარემოს შეფასება: მოკვლევა/შესწავლა/მონიტორინგი (განსაკუთრებით, სახელმწიფო ხელისუფლების, ავტონომიური რესპუბლიკის ხელისუფლებისა და მუნიციპალიტეტების ორგანოების ქმედებების კონკურენციის კანონთან შესაბამისობის შესწავლის კუთხით)</t>
    </r>
  </si>
  <si>
    <r>
      <t xml:space="preserve">შედეგი 9.3. </t>
    </r>
    <r>
      <rPr>
        <sz val="11"/>
        <color rgb="FFFFFFFF"/>
        <rFont val="Sylfaen"/>
        <family val="1"/>
      </rPr>
      <t>სახელმწიფოს წილობრივი მონაწილეობით შექმნილ საწარმოებში კეთილსინდისიერებისა და ანტიკორუფციული პროგრამები დანერგილია</t>
    </r>
  </si>
  <si>
    <r>
      <t xml:space="preserve">ინდიკატორი: </t>
    </r>
    <r>
      <rPr>
        <sz val="11"/>
        <color rgb="FFFFFFFF"/>
        <rFont val="Sylfaen"/>
        <family val="1"/>
      </rPr>
      <t xml:space="preserve">უმოქმედო და არამომგებიანი სახელმწიფოს წილობრივი მონაწილეობით შექმნილი საწარმოების რაოდენობა შემცირებულია. დატრენინგებულია სახელმწიფოს 50%-ზე (სს-ს შემთხვევაში 75%-ზე) მეტი წილობრივი მონაწილეობით მოქმედ საწარმოთა მმართველი რგოლის წარმომადგენელთა უმრავლესობა. ინფორმაცია პროაქტიულად გამოქვეყნებულია სააგენტოს ვებ-გვერდზე, მმართველი რგოლის სანქცირების სისტემა დანერგილია; ეთიკის სტანდარტები შემუშავებულია. </t>
    </r>
  </si>
  <si>
    <r>
      <t xml:space="preserve">რისკი: </t>
    </r>
    <r>
      <rPr>
        <sz val="11"/>
        <color rgb="FFFFFFFF"/>
        <rFont val="Sylfaen"/>
        <family val="1"/>
      </rPr>
      <t>სახელმწიფოს წილობრივი მონაწილეობით შექმნილი საწარმოების მხრიდან მხარდაჭერის ნაკლებობა; ფინანსური და ექსპერტული მხარდაჭერის ნაკლებობა; ტრენინგში მონაწილე პირთა ჩართულობის და დაინტერესების დაბალი დონე</t>
    </r>
  </si>
  <si>
    <r>
      <rPr>
        <b/>
        <sz val="11"/>
        <color rgb="FF000000"/>
        <rFont val="Sylfaen"/>
        <family val="1"/>
      </rPr>
      <t>9.3.1</t>
    </r>
    <r>
      <rPr>
        <sz val="11"/>
        <color rgb="FF000000"/>
        <rFont val="Sylfaen"/>
        <family val="1"/>
      </rPr>
      <t xml:space="preserve">. სახელმწიფოს წილობრივი მონაწილეობით შექმნილი საწარმოების მმართველი რგოლისთვის ანტიკორუფციულ საკითხებზე ტრენინგების ორგანიზება </t>
    </r>
  </si>
  <si>
    <r>
      <rPr>
        <b/>
        <sz val="11"/>
        <color rgb="FF000000"/>
        <rFont val="Sylfaen"/>
        <family val="1"/>
      </rPr>
      <t>9.3.2</t>
    </r>
    <r>
      <rPr>
        <sz val="11"/>
        <color rgb="FF000000"/>
        <rFont val="Sylfaen"/>
        <family val="1"/>
      </rPr>
      <t>. უმოქმედო და არამომგებიანი სახელმწიფოს წილობრივი მონაწილეობით შექმნილი საწარმოების შემცირება</t>
    </r>
  </si>
  <si>
    <r>
      <rPr>
        <b/>
        <sz val="11"/>
        <color rgb="FF000000"/>
        <rFont val="Sylfaen"/>
        <family val="1"/>
      </rPr>
      <t>9.3.3.</t>
    </r>
    <r>
      <rPr>
        <sz val="11"/>
        <color rgb="FF000000"/>
        <rFont val="Sylfaen"/>
        <family val="1"/>
      </rPr>
      <t xml:space="preserve"> სახელმწიფოს წილობრივი მონაწილეობით შექმნილი საწარმოების მიერ საჯარო ინფორმაციის ხელმისაწვდომობის გაზრდა</t>
    </r>
  </si>
  <si>
    <r>
      <t xml:space="preserve">შედეგი 9.4. </t>
    </r>
    <r>
      <rPr>
        <sz val="11"/>
        <color rgb="FFFFFFFF"/>
        <rFont val="Sylfaen"/>
        <family val="1"/>
      </rPr>
      <t xml:space="preserve"> საპრივატიზებო ობიექტების შესახებ ინფორმაციის ხელმისაწვდომობა გაზრდილია </t>
    </r>
  </si>
  <si>
    <r>
      <t xml:space="preserve">ინდიკატორი:  </t>
    </r>
    <r>
      <rPr>
        <sz val="11"/>
        <color rgb="FFFFFFFF"/>
        <rFont val="Sylfaen"/>
        <family val="1"/>
      </rPr>
      <t>ელ. პორტალი გაშვებულია; განსაკარგავი ქონების შესახებ ინფორმაცია ხელმისაწვდომია პორტალზე; ელექტრონული სერვისები ხელმისაწვდომია</t>
    </r>
  </si>
  <si>
    <r>
      <t xml:space="preserve">რისკი: </t>
    </r>
    <r>
      <rPr>
        <sz val="11"/>
        <color rgb="FFFFFFFF"/>
        <rFont val="Sylfaen"/>
        <family val="1"/>
      </rPr>
      <t>მოსახლეობის დაინტერესების დაბალი დონე; ტექნიკური სირთულეები დაკავშირებული პორტალის ფუნქციონირებასთან</t>
    </r>
  </si>
  <si>
    <r>
      <rPr>
        <b/>
        <sz val="11"/>
        <color rgb="FF000000"/>
        <rFont val="Sylfaen"/>
        <family val="1"/>
      </rPr>
      <t>9.4.1</t>
    </r>
    <r>
      <rPr>
        <sz val="11"/>
        <color rgb="FF000000"/>
        <rFont val="Sylfaen"/>
        <family val="1"/>
      </rPr>
      <t>. ინვენტარიზაციის შედეგად აღმოჩენილი ობიექტების შესახებ ინფორმაციის განთავსება ვებ-გვერდზე</t>
    </r>
  </si>
  <si>
    <r>
      <rPr>
        <b/>
        <sz val="11"/>
        <color rgb="FF000000"/>
        <rFont val="Sylfaen"/>
        <family val="1"/>
      </rPr>
      <t>9.4.2</t>
    </r>
    <r>
      <rPr>
        <sz val="11"/>
        <color rgb="FF000000"/>
        <rFont val="Sylfaen"/>
        <family val="1"/>
      </rPr>
      <t>.  სახელმწიფო ქონების მართვის სისტემა - მომხმარებლის მოდულის დანერგვა</t>
    </r>
  </si>
  <si>
    <r>
      <rPr>
        <b/>
        <sz val="11"/>
        <color rgb="FF000000"/>
        <rFont val="Sylfaen"/>
        <family val="1"/>
      </rPr>
      <t>9.4.3</t>
    </r>
    <r>
      <rPr>
        <sz val="11"/>
        <color rgb="FF000000"/>
        <rFont val="Sylfaen"/>
        <family val="1"/>
      </rPr>
      <t>. სახელმწიფო ქონების მართვის სისტემა - მონიტორინგის მოდულის დანერგვა</t>
    </r>
  </si>
  <si>
    <r>
      <t xml:space="preserve">შედეგი 9.5. </t>
    </r>
    <r>
      <rPr>
        <sz val="11"/>
        <color rgb="FFFFFFFF"/>
        <rFont val="Sylfaen"/>
        <family val="1"/>
      </rPr>
      <t>კორუფციული რისკების შემცირების მიზნით ადმინისტრაციული პროცესების ელექტრონიზაცია განხორციელებულია</t>
    </r>
  </si>
  <si>
    <r>
      <t xml:space="preserve">ინდიკატორი: </t>
    </r>
    <r>
      <rPr>
        <sz val="11"/>
        <color rgb="FFFFFFFF"/>
        <rFont val="Sylfaen"/>
        <family val="1"/>
      </rPr>
      <t>ობიექტების ინსპექტირების და მართვის ერთიანი, მოქნილი ელექტრონული სისტემა შექმნილია</t>
    </r>
  </si>
  <si>
    <r>
      <t xml:space="preserve">რისკი: </t>
    </r>
    <r>
      <rPr>
        <sz val="11"/>
        <color rgb="FFFFFFFF"/>
        <rFont val="Sylfaen"/>
        <family val="1"/>
      </rPr>
      <t>ელექტრონული სერვისების დანერგვასთან  დაკავშირებული ტექნიკური სირთულეები</t>
    </r>
  </si>
  <si>
    <r>
      <rPr>
        <b/>
        <sz val="11"/>
        <color rgb="FF000000"/>
        <rFont val="Sylfaen"/>
        <family val="1"/>
      </rPr>
      <t xml:space="preserve">9.5.1 </t>
    </r>
    <r>
      <rPr>
        <sz val="11"/>
        <color rgb="FF000000"/>
        <rFont val="Sylfaen"/>
        <family val="1"/>
      </rPr>
      <t xml:space="preserve"> მომეტებული ტექნიკური საფრთხის შემცველი ობიექტების ინსპექტირებისა და მართვის ერთიანი ელექტრონული სისტემის დანერგვა</t>
    </r>
  </si>
  <si>
    <r>
      <rPr>
        <b/>
        <sz val="11"/>
        <color theme="0"/>
        <rFont val="Sylfaen"/>
        <family val="1"/>
      </rPr>
      <t xml:space="preserve">შედეგი 9.6.  </t>
    </r>
    <r>
      <rPr>
        <sz val="11"/>
        <color theme="0"/>
        <rFont val="Sylfaen"/>
        <family val="1"/>
      </rPr>
      <t xml:space="preserve">საქართველოს ბიზნესომბუდსმენის აპარატის შესახებ ცნობადობა ამაღლებულია და მიმართვიანობის ხელმისაწვდომობა გაზრდილია. </t>
    </r>
  </si>
  <si>
    <r>
      <rPr>
        <b/>
        <sz val="11"/>
        <color theme="0"/>
        <rFont val="Sylfaen"/>
        <family val="1"/>
      </rPr>
      <t xml:space="preserve">ინდიკატორი: </t>
    </r>
    <r>
      <rPr>
        <sz val="11"/>
        <color theme="0"/>
        <rFont val="Sylfaen"/>
        <family val="1"/>
      </rPr>
      <t xml:space="preserve">ბიზნესომბუდსმენის შეხვედრები საქართველოში მოქმედ ბიზნესგაერთიანებებისა და საქართველოს სავაჭრო-სამრეწველო პალატის წევრებთან გამართულია; ბიზნესომბუდსმენის აპარატის ელექტრონული პორტალი შექმნილია. </t>
    </r>
  </si>
  <si>
    <r>
      <rPr>
        <b/>
        <sz val="11"/>
        <color theme="0"/>
        <rFont val="Sylfaen"/>
        <family val="1"/>
      </rPr>
      <t xml:space="preserve">რისკი: </t>
    </r>
    <r>
      <rPr>
        <sz val="11"/>
        <color theme="0"/>
        <rFont val="Sylfaen"/>
        <family val="1"/>
      </rPr>
      <t>არასაკმარისი ფინანსური რესურსი</t>
    </r>
  </si>
  <si>
    <r>
      <rPr>
        <b/>
        <sz val="11"/>
        <rFont val="Sylfaen"/>
        <family val="1"/>
      </rPr>
      <t>9.6.1</t>
    </r>
    <r>
      <rPr>
        <sz val="11"/>
        <rFont val="Sylfaen"/>
        <family val="1"/>
      </rPr>
      <t xml:space="preserve">. საქართველოს ბიზნესომბუდსმენის მიერ საქართველოში მოქმედ ბიზნეს გაერთინებებისა და სავაჭრო-სამრეწველო პალატის წევრებთან შეხვედრებისა და პრეზენტაციების გამართვა. </t>
    </r>
  </si>
  <si>
    <r>
      <rPr>
        <b/>
        <sz val="11"/>
        <rFont val="Sylfaen"/>
        <family val="1"/>
      </rPr>
      <t>9.6.2.</t>
    </r>
    <r>
      <rPr>
        <sz val="11"/>
        <rFont val="Sylfaen"/>
        <family val="1"/>
      </rPr>
      <t xml:space="preserve"> საქართველოს ბიზნესომბუდსმენის აპარატის ელექტრონული პორტალის
შექმნა, მეწარმე-სუბიექტებთან ელექტრონულად კომუნიკაციისათვის.</t>
    </r>
  </si>
  <si>
    <r>
      <t xml:space="preserve">შედეგი 10.1. </t>
    </r>
    <r>
      <rPr>
        <sz val="11"/>
        <color rgb="FFFFFFFF"/>
        <rFont val="Sylfaen"/>
        <family val="1"/>
      </rPr>
      <t>ჯანდაცვის სახელმწიფო პროგრამებში კორუფციული რისკები შეფასებულია</t>
    </r>
  </si>
  <si>
    <r>
      <t xml:space="preserve">ინდიკატორი: </t>
    </r>
    <r>
      <rPr>
        <sz val="11"/>
        <color rgb="FFFFFFFF"/>
        <rFont val="Sylfaen"/>
        <family val="1"/>
      </rPr>
      <t>ჯანმრთელობის დაცვის სახელმწიფო პროგრამების ადმინისტრირების მიმართულებით გამოვლენილია ძირითადი კორუფციული რისკები</t>
    </r>
  </si>
  <si>
    <r>
      <t>რისკი:</t>
    </r>
    <r>
      <rPr>
        <sz val="11"/>
        <color rgb="FFFFFFFF"/>
        <rFont val="Sylfaen"/>
        <family val="1"/>
      </rPr>
      <t xml:space="preserve"> საჭირო ინფორმაციის ნაკლებობა</t>
    </r>
  </si>
  <si>
    <r>
      <rPr>
        <b/>
        <sz val="11"/>
        <color rgb="FF000000"/>
        <rFont val="Sylfaen"/>
        <family val="1"/>
      </rPr>
      <t xml:space="preserve">10.1.1. </t>
    </r>
    <r>
      <rPr>
        <sz val="11"/>
        <color rgb="FF000000"/>
        <rFont val="Sylfaen"/>
        <family val="1"/>
      </rPr>
      <t>ჯანმრთელობის დაცვის  სახელმწიფო პროგრამების გამჭვირვალობის გაზრდის მიზნით ადმინისტრირების მექანიზმების დახვეწა</t>
    </r>
  </si>
  <si>
    <r>
      <t xml:space="preserve">შედეგი 10.2. </t>
    </r>
    <r>
      <rPr>
        <sz val="11"/>
        <color rgb="FFFFFFFF"/>
        <rFont val="Sylfaen"/>
        <family val="1"/>
      </rPr>
      <t>საყოველთაო ჯანდაცვის სახელმწიფო პროგრამაში კორუფციული რისკების შემცირების მიზნით მომსახურების ანაზღაურების მექანიზმები გაუმჯობესებულია</t>
    </r>
  </si>
  <si>
    <r>
      <t>ინდიკატორი:</t>
    </r>
    <r>
      <rPr>
        <sz val="11"/>
        <color rgb="FFFFFFFF"/>
        <rFont val="Sylfaen"/>
        <family val="1"/>
      </rPr>
      <t xml:space="preserve"> საყოველთაო ჯანდაცვის პროგრამის ხარჯთეფექტიანობა 2016 წლის მონაცემებთან შედარებით გაზრდილია 0.5%-ით</t>
    </r>
  </si>
  <si>
    <r>
      <t>რისკი:</t>
    </r>
    <r>
      <rPr>
        <sz val="11"/>
        <color rgb="FFFFFFFF"/>
        <rFont val="Sylfaen"/>
        <family val="1"/>
      </rPr>
      <t xml:space="preserve"> სწორი პროგნოზირებისთვის მონაცემების ნაკლებობა</t>
    </r>
  </si>
  <si>
    <r>
      <rPr>
        <b/>
        <sz val="11"/>
        <color rgb="FF000000"/>
        <rFont val="Sylfaen"/>
        <family val="1"/>
      </rPr>
      <t>10.2.1</t>
    </r>
    <r>
      <rPr>
        <sz val="11"/>
        <color rgb="FF000000"/>
        <rFont val="Sylfaen"/>
        <family val="1"/>
      </rPr>
      <t>. საყოველთაო ჯანდაცვის პროგრამის ხარჯთეფექტიანობისა და ანაზღაურების მექანიზმების გამჭვირვალობის  გაუმჯობესების მიზნით, სელექციური კონტრაქტირების მექანიზმების დანერგვა</t>
    </r>
  </si>
  <si>
    <r>
      <t xml:space="preserve">შედეგი 10.3. </t>
    </r>
    <r>
      <rPr>
        <sz val="11"/>
        <color rgb="FFFFFFFF"/>
        <rFont val="Sylfaen"/>
        <family val="1"/>
      </rPr>
      <t>სოციალურ სფეროში კორუფციული რისკების შემცირების მიზნით მოსახლეობის ინფორმირებულობა გაზრდილია</t>
    </r>
  </si>
  <si>
    <r>
      <t xml:space="preserve">რისკი: </t>
    </r>
    <r>
      <rPr>
        <sz val="11"/>
        <color rgb="FFFFFFFF"/>
        <rFont val="Sylfaen"/>
        <family val="1"/>
      </rPr>
      <t>საზოგადოების დაინტერესებისა და ჩართულობის დაბალი დონე</t>
    </r>
  </si>
  <si>
    <r>
      <rPr>
        <b/>
        <sz val="11"/>
        <color rgb="FF000000"/>
        <rFont val="Sylfaen"/>
        <family val="1"/>
      </rPr>
      <t>10.3.1.</t>
    </r>
    <r>
      <rPr>
        <sz val="11"/>
        <rFont val="Sylfaen"/>
        <family val="1"/>
      </rPr>
      <t xml:space="preserve"> მიზნობრივი სოციალური დახმარების (საარსებო შემწეობის) შესახებ ინფორმაციაზე ხელმისაწვდომობის გაზრდა</t>
    </r>
  </si>
  <si>
    <r>
      <rPr>
        <b/>
        <sz val="11"/>
        <rFont val="Sylfaen"/>
        <family val="1"/>
      </rPr>
      <t>10.3.2.</t>
    </r>
    <r>
      <rPr>
        <sz val="11"/>
        <rFont val="Sylfaen"/>
        <family val="1"/>
      </rPr>
      <t xml:space="preserve"> მიმღები ოჯახის შეფასებისა და ბავშვისთვის მომსახურების მიწოდების პროცესში პირადი დაინტერესების მინიმიზაციის მიზნით მარეგულირებელი ნორმების დახვეწა</t>
    </r>
  </si>
  <si>
    <r>
      <t xml:space="preserve">შედეგი 10.4. </t>
    </r>
    <r>
      <rPr>
        <sz val="11"/>
        <color rgb="FFFFFFFF"/>
        <rFont val="Sylfaen"/>
        <family val="1"/>
      </rPr>
      <t>კორუფციული რისკები შეფასებულია შრომის პირობების დაცვის სფეროში</t>
    </r>
  </si>
  <si>
    <r>
      <t xml:space="preserve">ინდიკატორი: </t>
    </r>
    <r>
      <rPr>
        <sz val="11"/>
        <color rgb="FFFFFFFF"/>
        <rFont val="Sylfaen"/>
        <family val="1"/>
      </rPr>
      <t>საზოგადოებრივი ორგანიზაციების მხრიდან შემცირებულია განცხადებებისა და საჩივრების რაოდენობა</t>
    </r>
  </si>
  <si>
    <r>
      <t xml:space="preserve">რისკი: </t>
    </r>
    <r>
      <rPr>
        <sz val="11"/>
        <color rgb="FFFFFFFF"/>
        <rFont val="Sylfaen"/>
        <family val="1"/>
      </rPr>
      <t>საზოგადოებრივი ორგანიზაციების მხრიდან არასაკმარისი აქტივობა</t>
    </r>
  </si>
  <si>
    <r>
      <rPr>
        <b/>
        <sz val="11"/>
        <color rgb="FF000000"/>
        <rFont val="Sylfaen"/>
        <family val="1"/>
      </rPr>
      <t>10.4.1</t>
    </r>
    <r>
      <rPr>
        <sz val="11"/>
        <color rgb="FF000000"/>
        <rFont val="Sylfaen"/>
        <family val="1"/>
      </rPr>
      <t>. შრომის პირობების ინსპექტირების პროცესზე საზოგადოებრივი ზედამხედველობის განხორციელების უზრუნველყოფა</t>
    </r>
  </si>
  <si>
    <r>
      <t>შედეგი 11.1. პ</t>
    </r>
    <r>
      <rPr>
        <sz val="11"/>
        <color rgb="FFFFFFFF"/>
        <rFont val="Sylfaen"/>
        <family val="1"/>
      </rPr>
      <t>ოლიტიკური პარტიების და საარჩევნო სუბიექტების დაფინანსების და საარჩევნო კანონმდებლობით გათვალისწინებული საკითხების ერთგვაროვანი სამართლებრივი ბაზა ჩამოყალიბებულია OECD-ACN-ისა და GRECO-ს მესამე რაუნდის შესრულების შეფასების ანგარიშის გათვალისწინებით</t>
    </r>
  </si>
  <si>
    <r>
      <t>ინდიკატორი</t>
    </r>
    <r>
      <rPr>
        <sz val="11"/>
        <color rgb="FFFFFFFF"/>
        <rFont val="Sylfaen"/>
        <family val="1"/>
      </rPr>
      <t>: საარჩევნო კოდექსში და მოქალაქეთა პოლიტიკური გაერთიანებების შესახებ საქართველოს ორგანულ კანონში შესატანი საკანონმდებლო ცვლილებები წარდგენილია საქართველოს პარლამენტში; GRECO-ს და OECD-ACN-ის რეკომენდაციების შესრულების პოზიტიური შეფასება</t>
    </r>
  </si>
  <si>
    <r>
      <t xml:space="preserve">რისკი: </t>
    </r>
    <r>
      <rPr>
        <sz val="11"/>
        <color rgb="FFFFFFFF"/>
        <rFont val="Sylfaen"/>
        <family val="1"/>
      </rPr>
      <t>პოლიტიკური კონსენსუსის ნაკლებობ</t>
    </r>
    <r>
      <rPr>
        <b/>
        <sz val="11"/>
        <color rgb="FFFFFFFF"/>
        <rFont val="Sylfaen"/>
        <family val="1"/>
      </rPr>
      <t>ა</t>
    </r>
  </si>
  <si>
    <r>
      <t>11.1.1.</t>
    </r>
    <r>
      <rPr>
        <sz val="11"/>
        <color rgb="FF000000"/>
        <rFont val="Sylfaen"/>
        <family val="1"/>
      </rPr>
      <t xml:space="preserve"> საქართველოს საარჩევნო კოდექსისა და მოქალაქეთა პოლიტიკური გაერთიანებების შესახებ ორგანული კანონის ჰარმონიზაცია და საკანონმდებლო ხარვეზების აღმოფხვრა</t>
    </r>
  </si>
  <si>
    <r>
      <t>11.1.2.</t>
    </r>
    <r>
      <rPr>
        <sz val="11"/>
        <color rgb="FF000000"/>
        <rFont val="Sylfaen"/>
        <family val="1"/>
      </rPr>
      <t xml:space="preserve"> საქართველოს საარჩევნო კოდექსისა და მოქალაქეთა პოლიტიკური გაერთიანებების შესახებ ორგანული კანონის სანქციების ჰარმონიზაცია და პროპორციულობის უზრუნველყოფა </t>
    </r>
  </si>
  <si>
    <r>
      <t>11.1.3.</t>
    </r>
    <r>
      <rPr>
        <sz val="11"/>
        <color rgb="FF000000"/>
        <rFont val="Sylfaen"/>
        <family val="1"/>
      </rPr>
      <t xml:space="preserve"> ყველა სახის ადმინისტრაციული რესურსის არასათანადო გამოყენების თავიდან აცილების მიზნით შესაბამისი საკანონმდებლო ცვლილებების განხორციელება</t>
    </r>
  </si>
  <si>
    <r>
      <rPr>
        <b/>
        <sz val="11"/>
        <rFont val="Sylfaen"/>
        <family val="1"/>
      </rPr>
      <t>11.1.4.</t>
    </r>
    <r>
      <rPr>
        <sz val="11"/>
        <rFont val="Sylfaen"/>
        <family val="1"/>
      </rPr>
      <t xml:space="preserve"> ამომრჩევლის მოსყიდვასთან დაკავშირებული საკანონმდებლო ბაზის ჰარმონიზაცია</t>
    </r>
  </si>
  <si>
    <r>
      <t xml:space="preserve">შედეგი 11.2. </t>
    </r>
    <r>
      <rPr>
        <sz val="11"/>
        <color rgb="FFFFFFFF"/>
        <rFont val="Sylfaen"/>
        <family val="1"/>
      </rPr>
      <t>საარჩევნო სუბიექტებისა და პოლიტიკური პარტიების დაფინანსებისა და ხარჯების გამჭვირვალობა გაზრდილია და ანგარიშვალდებულება უზრუნველყოფილია; მონიტორინგის მექანიზმი გაძლიერებულია</t>
    </r>
  </si>
  <si>
    <r>
      <t xml:space="preserve">ინდიკატორი: </t>
    </r>
    <r>
      <rPr>
        <sz val="11"/>
        <color rgb="FFFFFFFF"/>
        <rFont val="Sylfaen"/>
        <family val="1"/>
      </rPr>
      <t xml:space="preserve"> პოლიტიკური პარტიების/საარჩევნო სუბიექტების საფინანსო დეკლარაციების ხელმისაწვდომია; საკანონმდებლო დონეზე ხარვეზები აღმოფხვრილია და შესაბამისი რეგულაციები მიღებულია</t>
    </r>
  </si>
  <si>
    <r>
      <t xml:space="preserve">რისკი: </t>
    </r>
    <r>
      <rPr>
        <sz val="11"/>
        <color rgb="FFFFFFFF"/>
        <rFont val="Sylfaen"/>
        <family val="1"/>
      </rPr>
      <t>არასაკმარისი ადამიანური და ფინანსური რესურსი</t>
    </r>
  </si>
  <si>
    <r>
      <t>11.2.1.</t>
    </r>
    <r>
      <rPr>
        <sz val="11"/>
        <color rgb="FF000000"/>
        <rFont val="Sylfaen"/>
        <family val="1"/>
      </rPr>
      <t xml:space="preserve">  პოლიტიკური პარტიების/საარჩევნო სუბიექტების ანგარიშვალდებულებების პროცესის დახვეწა</t>
    </r>
  </si>
  <si>
    <r>
      <t>11.2.2.</t>
    </r>
    <r>
      <rPr>
        <sz val="11"/>
        <color rgb="FF000000"/>
        <rFont val="Sylfaen"/>
        <family val="1"/>
      </rPr>
      <t xml:space="preserve"> გამჭვირვალობის ხარისხის გაზრდა და ინფორმაციის გამოქვეყნების ვადების განსაზღვრა</t>
    </r>
  </si>
  <si>
    <r>
      <t xml:space="preserve">11.2.3. </t>
    </r>
    <r>
      <rPr>
        <sz val="11"/>
        <color rgb="FF000000"/>
        <rFont val="Sylfaen"/>
        <family val="1"/>
      </rPr>
      <t>შეფასების სტანდარტების დამტკიცება გენერალური აუდიტორის ბრძანებით, როგორც სახელმძღვანელო წესი აუდიტორებისთვის; საბაზრო ღირებულების არარსებობის შემთხვევაში არაფულადი სიკეთის ან მომსახურების ღირებულების განსაზღვრის საერთო წესის შემუშავება  და ერთმანეთისგან  პროფესიული და არაპროფესიულ- მოხალისეობრივი სამუშაოს ცნებების გამიჯვნა</t>
    </r>
  </si>
  <si>
    <r>
      <t xml:space="preserve">რისკი:  </t>
    </r>
    <r>
      <rPr>
        <sz val="11"/>
        <color rgb="FFFFFFFF"/>
        <rFont val="Sylfaen"/>
        <family val="1"/>
      </rPr>
      <t>დაგეგმვა/განხორციელებასთან დაკავშირებით ვადების გადაწევა</t>
    </r>
  </si>
  <si>
    <r>
      <t xml:space="preserve">შედეგი 12.2. </t>
    </r>
    <r>
      <rPr>
        <sz val="11"/>
        <color rgb="FFFFFFFF"/>
        <rFont val="Sylfaen"/>
        <family val="1"/>
      </rPr>
      <t>ბიუჯეტის დაგეგმვისა და აღსრულების გამართული სისტემა შექმნილია</t>
    </r>
  </si>
  <si>
    <r>
      <t xml:space="preserve">ინდიკატორი: </t>
    </r>
    <r>
      <rPr>
        <sz val="11"/>
        <color rgb="FFFFFFFF"/>
        <rFont val="Sylfaen"/>
        <family val="1"/>
      </rPr>
      <t>პროგრამული ბიუჯეტის შესამუშავებლად მითითებები და რეკომენდაციები განსაზღვრულია, თავდაცვის სამინისტროს რესურსების მართვის სისტემა შესაბამისობაშია ფინანსური მართვისა და კონტროლის სისტემასთან.</t>
    </r>
  </si>
  <si>
    <r>
      <t xml:space="preserve">რისკი: </t>
    </r>
    <r>
      <rPr>
        <sz val="11"/>
        <color rgb="FFFFFFFF"/>
        <rFont val="Sylfaen"/>
        <family val="1"/>
      </rPr>
      <t>სისტემის იმპლემენტაციასთან დაკავშირებული სიძნელეები</t>
    </r>
  </si>
  <si>
    <r>
      <t xml:space="preserve">12.2.1. </t>
    </r>
    <r>
      <rPr>
        <sz val="11"/>
        <rFont val="Sylfaen"/>
        <family val="1"/>
      </rPr>
      <t>რესურსების მართვის სისტემის ინსტიტუციონალიზაცია</t>
    </r>
  </si>
  <si>
    <r>
      <t xml:space="preserve">შედეგი 12.3. </t>
    </r>
    <r>
      <rPr>
        <sz val="11"/>
        <color rgb="FFFFFFFF"/>
        <rFont val="Sylfaen"/>
        <family val="1"/>
      </rPr>
      <t xml:space="preserve"> საპარლამენტო ზედამხედველობა გაზრდილია</t>
    </r>
  </si>
  <si>
    <r>
      <t>ინდიკატორი:</t>
    </r>
    <r>
      <rPr>
        <sz val="11"/>
        <color rgb="FFFFFFFF"/>
        <rFont val="Sylfaen"/>
        <family val="1"/>
      </rPr>
      <t xml:space="preserve"> თავდაცვის სამინისტროს რეფორმების დაგეგმვის, მათი მიმდინარეობის და მიღწეული შედეგების შეფასების პროცესში საქართველოს პარლამენტის მონაწილეობა უზრუნველყოფილია</t>
    </r>
  </si>
  <si>
    <r>
      <t xml:space="preserve">რისკი: </t>
    </r>
    <r>
      <rPr>
        <sz val="11"/>
        <color rgb="FFFFFFFF"/>
        <rFont val="Sylfaen"/>
        <family val="1"/>
      </rPr>
      <t>შესაბამისი უფლებამოსილი პირების ცვალებადობა</t>
    </r>
  </si>
  <si>
    <r>
      <t>12.3.1.</t>
    </r>
    <r>
      <rPr>
        <sz val="11"/>
        <rFont val="Sylfaen"/>
        <family val="1"/>
      </rPr>
      <t xml:space="preserve"> თავდაცვის სამინისტროს მიერ გაწეული საქმიანობის შესახებ პერიოდული ანგარიშების წარდგენა საქართველოს პარლამენტისთვის</t>
    </r>
  </si>
  <si>
    <r>
      <t xml:space="preserve">შედეგი 12.4. </t>
    </r>
    <r>
      <rPr>
        <sz val="11"/>
        <color rgb="FFFFFFFF"/>
        <rFont val="Sylfaen"/>
        <family val="1"/>
      </rPr>
      <t xml:space="preserve">თავდაცვის სამინისტროს შიდა მაკონტროლებელი სტრუქტურული ერთეულების  ეფექტიანობა გაზრდილია </t>
    </r>
  </si>
  <si>
    <r>
      <rPr>
        <b/>
        <sz val="11"/>
        <color rgb="FFFFFFFF"/>
        <rFont val="Sylfaen"/>
        <family val="1"/>
      </rPr>
      <t>ინდიკატორი:</t>
    </r>
    <r>
      <rPr>
        <sz val="11"/>
        <color rgb="FFFFFFFF"/>
        <rFont val="Sylfaen"/>
        <family val="1"/>
      </rPr>
      <t xml:space="preserve"> შიდა მაკონტროლებელი სტრუქტურული ერთეულების ეფექტური ფუნქციონირება უზრუნველყოფილია</t>
    </r>
  </si>
  <si>
    <r>
      <t xml:space="preserve">რისკი: </t>
    </r>
    <r>
      <rPr>
        <sz val="11"/>
        <color rgb="FFFFFFFF"/>
        <rFont val="Sylfaen"/>
        <family val="1"/>
      </rPr>
      <t>რეფორმის განხორციელების ვადების გადაწევა</t>
    </r>
  </si>
  <si>
    <r>
      <rPr>
        <b/>
        <sz val="11"/>
        <rFont val="Sylfaen"/>
        <family val="1"/>
      </rPr>
      <t>12.4.1.</t>
    </r>
    <r>
      <rPr>
        <sz val="11"/>
        <rFont val="Sylfaen"/>
        <family val="1"/>
      </rPr>
      <t xml:space="preserve"> სამხედრო პოლიციის სტრუქტურული რეორგანიზაცია</t>
    </r>
  </si>
  <si>
    <r>
      <t>შედეგი 12.5.</t>
    </r>
    <r>
      <rPr>
        <b/>
        <sz val="11"/>
        <color rgb="FFFF0000"/>
        <rFont val="Sylfaen"/>
        <family val="1"/>
      </rPr>
      <t xml:space="preserve"> </t>
    </r>
    <r>
      <rPr>
        <sz val="11"/>
        <color rgb="FFFFFFFF"/>
        <rFont val="Sylfaen"/>
        <family val="1"/>
      </rPr>
      <t>შესყიდვების სფეროში კორუფციული რისკები შემცირებულია</t>
    </r>
  </si>
  <si>
    <r>
      <rPr>
        <b/>
        <sz val="11"/>
        <color rgb="FFFFFFFF"/>
        <rFont val="Sylfaen"/>
        <family val="1"/>
      </rPr>
      <t>ინდიკატორი:</t>
    </r>
    <r>
      <rPr>
        <sz val="11"/>
        <color rgb="FFFFFFFF"/>
        <rFont val="Sylfaen"/>
        <family val="1"/>
      </rPr>
      <t xml:space="preserve"> შესყიდვების დაგეგმვისა და ადმინისტრირების მარეგულირებელი შიდა რეგულაციები და დოკუმენტაცია გაუმჯობესებულია; გადაუდებელი და საიდუმლო შესყიდვების  მაჩვენებელი შემცირებულია</t>
    </r>
  </si>
  <si>
    <r>
      <t xml:space="preserve">რისკი: </t>
    </r>
    <r>
      <rPr>
        <sz val="11"/>
        <color rgb="FFFFFFFF"/>
        <rFont val="Sylfaen"/>
        <family val="1"/>
      </rPr>
      <t>დასახვეწია დაგეგმარების პროცესები რათა მინიმუმამდე იქნას დაყვანილი გადაუდებელი აუცილებლობით  განხორციელებული შესყიდვები</t>
    </r>
  </si>
  <si>
    <r>
      <t>12.5.1.</t>
    </r>
    <r>
      <rPr>
        <sz val="11"/>
        <color rgb="FF000000"/>
        <rFont val="Sylfaen"/>
        <family val="1"/>
      </rPr>
      <t xml:space="preserve"> შესყიდვების დაგეგმვისა და ადმინისტრირების  გაუმჯობესება</t>
    </r>
  </si>
  <si>
    <r>
      <t xml:space="preserve">12.5.2. </t>
    </r>
    <r>
      <rPr>
        <sz val="11"/>
        <color rgb="FF000000"/>
        <rFont val="Sylfaen"/>
        <family val="1"/>
      </rPr>
      <t>თავდაცვის სამინისტროს ერთიანი ელექტრონული სისტემის შექმნა</t>
    </r>
  </si>
  <si>
    <r>
      <t xml:space="preserve">შედეგი 12.6. </t>
    </r>
    <r>
      <rPr>
        <sz val="11"/>
        <color rgb="FFFFFFFF"/>
        <rFont val="Sylfaen"/>
        <family val="1"/>
      </rPr>
      <t>თავდაცვის სისტემის პერსონალის ცნობიერება კორუფციის, მისი გამომწვევი მიზეზების, შედეგებისა და პრევენციის გზების შესახებ ამაღლებულია</t>
    </r>
  </si>
  <si>
    <r>
      <t>რისკი:</t>
    </r>
    <r>
      <rPr>
        <sz val="11"/>
        <color rgb="FFFFFFFF"/>
        <rFont val="Sylfaen"/>
        <family val="1"/>
      </rPr>
      <t xml:space="preserve"> ფინანსური და ადამიანური რესურსების სიმცირე,  ანტიკორუფციული და კეთილსინდისიერების ამაღლების კურსების შემდგომი განვითარებისათვის არასაკმარისი ფინანსური და ადამიანური  რესურსები</t>
    </r>
  </si>
  <si>
    <r>
      <t xml:space="preserve">12.6.1. </t>
    </r>
    <r>
      <rPr>
        <sz val="11"/>
        <rFont val="Sylfaen"/>
        <family val="1"/>
      </rPr>
      <t>ანტიკორუფციული ტრენინგების ორგანიზება მაღალ კორუფციულ რისკის შემცველ თანამდებობზე დანიშნული პერსონალისთვის</t>
    </r>
  </si>
  <si>
    <r>
      <t xml:space="preserve">შედეგი 12.7. </t>
    </r>
    <r>
      <rPr>
        <sz val="11"/>
        <color rgb="FFFFFFFF"/>
        <rFont val="Sylfaen"/>
        <family val="1"/>
      </rPr>
      <t>თავდაცვის სამინისტროს მიერ განხორციელებული რეფორმების ეფექტიანობა გაზრდილია; თავდაცვის სექტორის მიმართ მაღალი საზოგადოებრივი ნდობა შენარჩუნებულია</t>
    </r>
  </si>
  <si>
    <r>
      <rPr>
        <b/>
        <sz val="11"/>
        <color rgb="FFFFFFFF"/>
        <rFont val="Sylfaen"/>
        <family val="1"/>
      </rPr>
      <t>ინდიკატორი:</t>
    </r>
    <r>
      <rPr>
        <sz val="11"/>
        <color rgb="FFFFFFFF"/>
        <rFont val="Sylfaen"/>
        <family val="1"/>
      </rPr>
      <t xml:space="preserve"> თავდაცვის სამინისტროს მიერ გასაჯაროებული ინფორმაცია დაგეგმილი, მიმდინარე და განხორციელებული რეფორმების შესახებ. თავდაცვის სამინისტროსა და სამოქალაქო საზოგადოების წარმომადგენლების მონაწილეობით ჩატარებული სამუშაო შეხვედრებისა და სხვა სახის ერთობლივი ღონისძიებების რაოდენობის გაზრდა; სამოქალაქო სექტორის შეფასებები სისტემის გამჭვირვალობისა და ანგარიშვალდებულების შესახებ</t>
    </r>
  </si>
  <si>
    <r>
      <t>რისკი:</t>
    </r>
    <r>
      <rPr>
        <sz val="11"/>
        <color rgb="FFFFFFFF"/>
        <rFont val="Sylfaen"/>
        <family val="1"/>
      </rPr>
      <t xml:space="preserve"> ცალკეული არასამთავრობო ორგანიზაციების მხრიდან დაბალი ინტერესი,  ადამიანური რესურსების სიმცირე</t>
    </r>
  </si>
  <si>
    <r>
      <t xml:space="preserve">12.7.1. </t>
    </r>
    <r>
      <rPr>
        <sz val="11"/>
        <rFont val="Sylfaen"/>
        <family val="1"/>
      </rPr>
      <t>რეფორმების შემუშავებისა და განხორციელება-შეფასების პროცესებში სამოქალაქო საზოგადოების ჩართვა</t>
    </r>
  </si>
  <si>
    <r>
      <t>12.7.2.</t>
    </r>
    <r>
      <rPr>
        <sz val="11"/>
        <rFont val="Sylfaen"/>
        <family val="1"/>
      </rPr>
      <t xml:space="preserve"> თავდაცვის სამინისტროს საქმიანობასთან დაკავშირებული ინფორმაციის ხელმისაწვდომობის გაზრდა</t>
    </r>
  </si>
  <si>
    <r>
      <t xml:space="preserve">შედეგი 13.1 </t>
    </r>
    <r>
      <rPr>
        <sz val="11"/>
        <color rgb="FFFFFFFF"/>
        <rFont val="Sylfaen"/>
        <family val="1"/>
      </rPr>
      <t>დამოუკიდებელი მარეგულირებელი ორგანოების თანამშრომლების დანიშვნის, დაწინაურებისა და გათავისუფლების პროცედურები დახვეწილია; ანაზღაურების გამჭვირვალე სისტემა დანერგილია</t>
    </r>
  </si>
  <si>
    <r>
      <t xml:space="preserve">ინდიკატორი: </t>
    </r>
    <r>
      <rPr>
        <sz val="11"/>
        <color rgb="FFFFFFFF"/>
        <rFont val="Sylfaen"/>
        <family val="1"/>
      </rPr>
      <t>აპარატის თანამშრომელთა დანიშვნის, დაწინაურებისა და გათავისუფლების შესახებ ცვლილებები შეტანილია შესაბამის სამართლებრივ აქტებში; შემუშავებულია/დახვეწილია აპარატის თანამშრომელთა ანაზღაურების ერთიანი სამართლებრივი აქტი</t>
    </r>
  </si>
  <si>
    <r>
      <t xml:space="preserve">რისკი: </t>
    </r>
    <r>
      <rPr>
        <sz val="11"/>
        <color rgb="FFFFFFFF"/>
        <rFont val="Sylfaen"/>
        <family val="1"/>
      </rPr>
      <t xml:space="preserve"> პოლიტიკური კონსესუსის ნაკლებობა; არასაკმარისი ფინანსური რესურსი</t>
    </r>
  </si>
  <si>
    <r>
      <rPr>
        <b/>
        <sz val="11"/>
        <rFont val="Sylfaen"/>
        <family val="1"/>
      </rPr>
      <t>13.1.1.</t>
    </r>
    <r>
      <rPr>
        <sz val="11"/>
        <rFont val="Sylfaen"/>
        <family val="1"/>
      </rPr>
      <t xml:space="preserve"> აპარატის თანამშრომელთა დანიშვნის, დაწინაურების და გათავისუფლების მარეგულირებელი ნორმების დახვეწა საჭიროებისამებრ</t>
    </r>
  </si>
  <si>
    <r>
      <rPr>
        <b/>
        <sz val="11"/>
        <rFont val="Sylfaen"/>
        <family val="1"/>
      </rPr>
      <t>13.1.2.</t>
    </r>
    <r>
      <rPr>
        <sz val="11"/>
        <rFont val="Sylfaen"/>
        <family val="1"/>
      </rPr>
      <t xml:space="preserve"> აპარატის თანამშრომელთა  ანაზღაურებისა და წახალისების გამჭვირვალე და ობიექტური სისტემის დანერგვა</t>
    </r>
  </si>
  <si>
    <r>
      <t xml:space="preserve">შედეგი 13.2. </t>
    </r>
    <r>
      <rPr>
        <sz val="11"/>
        <color rgb="FFFFFFFF"/>
        <rFont val="Sylfaen"/>
        <family val="1"/>
      </rPr>
      <t>დამოუკიდებელი მარეგულირებელი  ორგანოების საქმიანობის გამჭვირვალობა გაზრდილია</t>
    </r>
  </si>
  <si>
    <r>
      <t>ინდიკატორი:</t>
    </r>
    <r>
      <rPr>
        <sz val="11"/>
        <color rgb="FFFFFFFF"/>
        <rFont val="Sylfaen"/>
        <family val="1"/>
      </rPr>
      <t xml:space="preserve"> მარეგულირებელი კომისიების საქმიანობის ანგარიშები ქვეყნდება რეგულარულად; ვებ-გვერდი ახლდება რეგულარულად; საჯარო ინფორმაცია პროაქტიულად ქვეყნდება</t>
    </r>
  </si>
  <si>
    <r>
      <t xml:space="preserve">რისკი: </t>
    </r>
    <r>
      <rPr>
        <sz val="11"/>
        <color rgb="FFFFFFFF"/>
        <rFont val="Sylfaen"/>
        <family val="1"/>
      </rPr>
      <t>საზოგადოებისთვის ინფორმაციის მიწოდების სირთულე, ვებ-გვერდზე განთავსებული ინფორმაცია მარტივად არ  იძებნება</t>
    </r>
  </si>
  <si>
    <r>
      <rPr>
        <b/>
        <sz val="11"/>
        <rFont val="Sylfaen"/>
        <family val="1"/>
      </rPr>
      <t xml:space="preserve">13.2.1. </t>
    </r>
    <r>
      <rPr>
        <sz val="11"/>
        <rFont val="Sylfaen"/>
        <family val="1"/>
      </rPr>
      <t>ადმინისტრაციული წარმოების გამჭვირვალობის გაზრდა</t>
    </r>
  </si>
  <si>
    <r>
      <rPr>
        <b/>
        <sz val="11"/>
        <rFont val="Sylfaen"/>
        <family val="1"/>
      </rPr>
      <t>13.2.2.</t>
    </r>
    <r>
      <rPr>
        <sz val="11"/>
        <rFont val="Sylfaen"/>
        <family val="1"/>
      </rPr>
      <t xml:space="preserve"> მაუწყებლობისა და ელექტრონული კომუნიკაციების მარეგულირებელი ჩარჩო კანონმდებლობის დახვეწა ევროპული პრაქტიკის შესაბამისად</t>
    </r>
  </si>
  <si>
    <r>
      <rPr>
        <b/>
        <sz val="11"/>
        <rFont val="Sylfaen"/>
        <family val="1"/>
      </rPr>
      <t>13.2.3.</t>
    </r>
    <r>
      <rPr>
        <sz val="11"/>
        <rFont val="Sylfaen"/>
        <family val="1"/>
      </rPr>
      <t xml:space="preserve">  ადმინისტრაციული წარმოების დებულების დახვეწა</t>
    </r>
  </si>
  <si>
    <r>
      <rPr>
        <b/>
        <sz val="11"/>
        <rFont val="Sylfaen"/>
        <family val="1"/>
      </rPr>
      <t>13.2.4.</t>
    </r>
    <r>
      <rPr>
        <sz val="11"/>
        <rFont val="Sylfaen"/>
        <family val="1"/>
      </rPr>
      <t xml:space="preserve"> საჯარო ინფორმაციის ხელმისაწვდომობის უზრუნველყოფა</t>
    </r>
  </si>
  <si>
    <r>
      <rPr>
        <b/>
        <sz val="11"/>
        <rFont val="Sylfaen"/>
        <family val="1"/>
      </rPr>
      <t>13.2.5.</t>
    </r>
    <r>
      <rPr>
        <sz val="11"/>
        <rFont val="Sylfaen"/>
        <family val="1"/>
      </rPr>
      <t xml:space="preserve"> კომისიის პრაქტიკის განზოგადება</t>
    </r>
  </si>
  <si>
    <r>
      <rPr>
        <b/>
        <sz val="11"/>
        <rFont val="Sylfaen"/>
        <family val="1"/>
      </rPr>
      <t>13.2.6.</t>
    </r>
    <r>
      <rPr>
        <sz val="11"/>
        <rFont val="Sylfaen"/>
        <family val="1"/>
      </rPr>
      <t xml:space="preserve"> </t>
    </r>
    <r>
      <rPr>
        <b/>
        <sz val="11"/>
        <rFont val="Sylfaen"/>
        <family val="1"/>
      </rPr>
      <t xml:space="preserve"> </t>
    </r>
    <r>
      <rPr>
        <sz val="11"/>
        <rFont val="Sylfaen"/>
        <family val="1"/>
      </rPr>
      <t>კომისიის ბიუჯეტის განსაზღვრა</t>
    </r>
  </si>
  <si>
    <r>
      <t xml:space="preserve">შედეგი 13.3. </t>
    </r>
    <r>
      <rPr>
        <sz val="11"/>
        <color rgb="FFFFFFFF"/>
        <rFont val="Sylfaen"/>
        <family val="1"/>
      </rPr>
      <t>მომხმარებელთა ინტერესების საზოგადოებრივი დამცველის ინსტიტუტი გაძლიერებულია</t>
    </r>
  </si>
  <si>
    <r>
      <t xml:space="preserve">ინდიკატორი: </t>
    </r>
    <r>
      <rPr>
        <sz val="11"/>
        <color rgb="FFFFFFFF"/>
        <rFont val="Sylfaen"/>
        <family val="1"/>
      </rPr>
      <t>მომხმარებელთა ინტერესების საზოგადოებრივ დამცველთან შემოსული და განხილული საჩივრების თანაფარდობა; მომხმარებელთა ინტერესების დამცველის ანგარიშები ქვეყნდება პერიოდულად; მომხმარებელთა ინტერესების საზოგადოებრივი დამცველის ინსტიტუტის თანამშრომელთა დანიშვნისა და გათავისუფლების შესახებ ცვლილებები შეტანილია შესაბამის სამართლებრივ აქტებში</t>
    </r>
  </si>
  <si>
    <r>
      <t xml:space="preserve">რისკი: </t>
    </r>
    <r>
      <rPr>
        <sz val="11"/>
        <color rgb="FFFFFFFF"/>
        <rFont val="Sylfaen"/>
        <family val="1"/>
      </rPr>
      <t xml:space="preserve"> არასაკმარისი ფინანსური და ადამიანური რესურსი; პოლიტიკური კონსენსუსი</t>
    </r>
  </si>
  <si>
    <r>
      <rPr>
        <b/>
        <sz val="11"/>
        <rFont val="Sylfaen"/>
        <family val="1"/>
      </rPr>
      <t xml:space="preserve">13.3.1. </t>
    </r>
    <r>
      <rPr>
        <sz val="11"/>
        <rFont val="Sylfaen"/>
        <family val="1"/>
      </rPr>
      <t>მომხმარებელთა ინტერესების საზოგადოებრივი დამცველის (კომუნიკაციების ეროვნული კომისია) საქმიანობის გამჭვირვალობის გაზრდა და მომხმარებელთა ცნობიერების ამაღლება</t>
    </r>
  </si>
  <si>
    <r>
      <rPr>
        <b/>
        <sz val="11"/>
        <rFont val="Sylfaen"/>
        <family val="1"/>
      </rPr>
      <t>13.3.2</t>
    </r>
    <r>
      <rPr>
        <sz val="11"/>
        <rFont val="Sylfaen"/>
        <family val="1"/>
      </rPr>
      <t>. მომხმარებელთა ინტერესების საზოგადოებრივი დამცველის ინსტიტუტის თანამშრომელთა დანიშვნისა და გათავისუფლების მარეგულირებელი ნორმების დახვეწა</t>
    </r>
  </si>
  <si>
    <r>
      <rPr>
        <b/>
        <sz val="11"/>
        <rFont val="Sylfaen"/>
        <family val="1"/>
      </rPr>
      <t xml:space="preserve">13.3.3. </t>
    </r>
    <r>
      <rPr>
        <sz val="11"/>
        <rFont val="Sylfaen"/>
        <family val="1"/>
      </rPr>
      <t>საზოგადოებრივი დამცველის გაძლიერების მიზნით საკანონმდებლო ცვლილებების მომზადება</t>
    </r>
  </si>
  <si>
    <r>
      <rPr>
        <b/>
        <sz val="11"/>
        <rFont val="Sylfaen"/>
        <family val="1"/>
      </rPr>
      <t>13.3.4.</t>
    </r>
    <r>
      <rPr>
        <sz val="11"/>
        <rFont val="Sylfaen"/>
        <family val="1"/>
      </rPr>
      <t xml:space="preserve"> ენერგოომბუდსმენის სამსახურის თანამშრომელთა კვალიფიკაციის ამაღლება</t>
    </r>
  </si>
  <si>
    <r>
      <rPr>
        <b/>
        <sz val="11"/>
        <rFont val="Sylfaen"/>
        <family val="1"/>
      </rPr>
      <t xml:space="preserve">13.3.5. </t>
    </r>
    <r>
      <rPr>
        <sz val="11"/>
        <rFont val="Sylfaen"/>
        <family val="1"/>
      </rPr>
      <t>ენერგოომბუდსმენის საქმიანობის გამჭირვალობის გაზრდა და მომხმარებელთა ცნობიერების ამაღლება</t>
    </r>
  </si>
  <si>
    <r>
      <rPr>
        <b/>
        <sz val="11"/>
        <rFont val="Sylfaen"/>
        <family val="1"/>
      </rPr>
      <t>13.3.6.</t>
    </r>
    <r>
      <rPr>
        <sz val="11"/>
        <rFont val="Sylfaen"/>
        <family val="1"/>
      </rPr>
      <t xml:space="preserve"> საერთაშორისო ურთიერთობების გაღრმავება</t>
    </r>
  </si>
  <si>
    <r>
      <t xml:space="preserve">ინდიკატორი: </t>
    </r>
    <r>
      <rPr>
        <sz val="11"/>
        <color rgb="FFFFFFFF"/>
        <rFont val="Sylfaen"/>
        <family val="1"/>
      </rPr>
      <t>ქალაქ რუსთავის მუნიციპალიტეტის ღია მმართველობის სტრატეგია და სამოქმედო გეგმა შემუშავებულია და განხორციელება მიმდინარეობს</t>
    </r>
  </si>
  <si>
    <r>
      <t>რისკი:</t>
    </r>
    <r>
      <rPr>
        <sz val="11"/>
        <color theme="0"/>
        <rFont val="Sylfaen"/>
        <family val="1"/>
      </rPr>
      <t xml:space="preserve"> კოორდინაციის სირთულე გეგმის პასუხისმგებელ მუნიციპალიტეტის მერიის სხვადასხვა სამსახურებს შორის</t>
    </r>
  </si>
  <si>
    <r>
      <t xml:space="preserve">ინდიკატორი: </t>
    </r>
    <r>
      <rPr>
        <sz val="11"/>
        <color rgb="FFFFFFFF"/>
        <rFont val="Sylfaen"/>
        <family val="1"/>
      </rPr>
      <t>საკრებულოსა და მერიის საქმიანობაში მოქალაქეთა ჩართულობის ინსტიტუციური მექანიზმი ჩამოყალიბებულია</t>
    </r>
  </si>
  <si>
    <r>
      <t xml:space="preserve">რისკი: </t>
    </r>
    <r>
      <rPr>
        <sz val="11"/>
        <color rgb="FFFFFFFF"/>
        <rFont val="Sylfaen"/>
        <family val="1"/>
      </rPr>
      <t>მოქალაქეთა მხრიდან ინტერესის ნაკლებობა</t>
    </r>
  </si>
  <si>
    <r>
      <t xml:space="preserve">ინდიკატორი: </t>
    </r>
    <r>
      <rPr>
        <sz val="11"/>
        <color rgb="FFFFFFFF"/>
        <rFont val="Sylfaen"/>
        <family val="1"/>
      </rPr>
      <t>მოსახლეობისთვის სერვისების "ერთი ფანჯრის" პრინციპით მიწოდების მექანიზმი - სერვის ცენტრი - ჩამოყალიბებულია და ფუნქციონირებს</t>
    </r>
  </si>
  <si>
    <r>
      <t xml:space="preserve">რისკი: </t>
    </r>
    <r>
      <rPr>
        <sz val="11"/>
        <color rgb="FFFFFFFF"/>
        <rFont val="Sylfaen"/>
        <family val="1"/>
      </rPr>
      <t>ტენდერთან დაკავშირებული პროცედურების დროში გაწელვა</t>
    </r>
  </si>
  <si>
    <r>
      <t xml:space="preserve">ინდიკატორი: </t>
    </r>
    <r>
      <rPr>
        <sz val="11"/>
        <color rgb="FFFFFFFF"/>
        <rFont val="Sylfaen"/>
        <family val="1"/>
      </rPr>
      <t>მშენებლობის ნებართვის გაცემისა და შემდგომი კონტროლის პროცედურა შემუშავებული და დამტკიცებულია</t>
    </r>
  </si>
  <si>
    <r>
      <t xml:space="preserve">ინდიკატორი: </t>
    </r>
    <r>
      <rPr>
        <sz val="11"/>
        <color rgb="FFFFFFFF"/>
        <rFont val="Sylfaen"/>
        <family val="1"/>
      </rPr>
      <t xml:space="preserve">სპორტული შეჯიბრებების მანიპულაციებისა და გარიგებული თამაშების გამოვლენილი რაოდენობა </t>
    </r>
  </si>
  <si>
    <r>
      <t xml:space="preserve">რისკი:  </t>
    </r>
    <r>
      <rPr>
        <sz val="11"/>
        <color rgb="FFFFFFFF"/>
        <rFont val="Sylfaen"/>
        <family val="1"/>
      </rPr>
      <t>არასაკმარისი ფინანსური რესურსი; საკანონმდებლო ბაზის ცვლილების შეფერხება</t>
    </r>
  </si>
  <si>
    <r>
      <t>ინდიკატორი:</t>
    </r>
    <r>
      <rPr>
        <sz val="11"/>
        <color rgb="FFFFFFFF"/>
        <rFont val="Sylfaen"/>
        <family val="1"/>
      </rPr>
      <t xml:space="preserve"> გაძლიერებულია საერთაშორისო თანამშრომლობა სპორტის სფეროში კორუფციის აღმოფხვრასთან დაკავშირებით. </t>
    </r>
  </si>
  <si>
    <r>
      <t xml:space="preserve">რისკი: </t>
    </r>
    <r>
      <rPr>
        <sz val="11"/>
        <color rgb="FFFFFFFF"/>
        <rFont val="Sylfaen"/>
        <family val="1"/>
      </rPr>
      <t xml:space="preserve">პოლიტიკური კონსენსუსის არარსებობა; საერთაშორისო დონეზე პროცესების შეფერხება </t>
    </r>
  </si>
  <si>
    <r>
      <t>ინდიკატორი:</t>
    </r>
    <r>
      <rPr>
        <sz val="11"/>
        <color theme="0"/>
        <rFont val="Sylfaen"/>
        <family val="1"/>
      </rPr>
      <t xml:space="preserve"> ეთიკის სფეროში არსებული რეგულაციების იმპლემენტაციის კონტროლის მექანიზმები დანერგილია</t>
    </r>
  </si>
  <si>
    <r>
      <t xml:space="preserve">შედეგი 1. </t>
    </r>
    <r>
      <rPr>
        <sz val="11"/>
        <color rgb="FFFFFFFF"/>
        <rFont val="Sylfaen"/>
        <family val="1"/>
      </rPr>
      <t>კორუფციულ დანაშაულთან ბრძოლის ეფექტიანობის გაზრდა და იურიდიულ პირთა მიმართ სისხლისსამართლებრივი დევნის მექანიზმების გაუმჯობესება</t>
    </r>
  </si>
  <si>
    <r>
      <t xml:space="preserve">ინდიკატორი: </t>
    </r>
    <r>
      <rPr>
        <sz val="11"/>
        <color rgb="FFFFFFFF"/>
        <rFont val="Sylfaen"/>
        <family val="1"/>
      </rPr>
      <t>პროკურორები გადამზადებული არიან კორუფციული დანაშაულების გამოძიების მეთოდიკაში; კორუფციული დანაშაულის გამოვლენისა და მისი პრევენციის მიზნით გამართულია საინფორმაციო ხასიათის შეხვედრები; პროკურორები გადამზადებული არიან იურიდიულ პირთა მიმართ სისხლისსამართლებრივი დევნის მეთოდიკაში</t>
    </r>
  </si>
  <si>
    <r>
      <t xml:space="preserve">რისკი: </t>
    </r>
    <r>
      <rPr>
        <sz val="11"/>
        <color rgb="FFFFFFFF"/>
        <rFont val="Sylfaen"/>
        <family val="1"/>
      </rPr>
      <t>ტრენინგებში მონაწილეობის დაბალი ინტერესი</t>
    </r>
  </si>
  <si>
    <r>
      <t xml:space="preserve">1.2. </t>
    </r>
    <r>
      <rPr>
        <sz val="11"/>
        <rFont val="Sylfaen"/>
        <family val="1"/>
      </rPr>
      <t>კორუფციული დანაშაულის გამოვლენისა და მისი პრევენციის მიზნით საინფორმაციო ხასიათის შეხვედრების ორგანიზება</t>
    </r>
  </si>
  <si>
    <r>
      <rPr>
        <b/>
        <sz val="11"/>
        <rFont val="Sylfaen"/>
        <family val="1"/>
      </rPr>
      <t>1.3.</t>
    </r>
    <r>
      <rPr>
        <sz val="11"/>
        <rFont val="Sylfaen"/>
        <family val="1"/>
      </rPr>
      <t xml:space="preserve"> იურიდიულ პირთა მიმართ სისხლისსამართლებრივი დევნის მექანიზმების გაუმჯობესების მიზნით აღნიშნულ სფეროში მომუშავე პროფესიონალების გადამზადება</t>
    </r>
  </si>
  <si>
    <r>
      <rPr>
        <b/>
        <sz val="11"/>
        <color theme="1"/>
        <rFont val="Sylfaen"/>
        <family val="1"/>
      </rPr>
      <t>1.4.</t>
    </r>
    <r>
      <rPr>
        <sz val="11"/>
        <color theme="1"/>
        <rFont val="Sylfaen"/>
        <family val="1"/>
      </rPr>
      <t xml:space="preserve"> უცხო ქვეყნის მოქალაქეების მიერ ქრთამის მიცემის/აღების საკითხებზე ტრენინგის ჩატარება აღნიშნულ სფეროში მომუშავე პროფესიონალებისთვის</t>
    </r>
  </si>
  <si>
    <r>
      <rPr>
        <b/>
        <sz val="11"/>
        <rFont val="Sylfaen"/>
        <family val="1"/>
      </rPr>
      <t>2.1.</t>
    </r>
    <r>
      <rPr>
        <sz val="11"/>
        <rFont val="Sylfaen"/>
        <family val="1"/>
      </rPr>
      <t xml:space="preserve"> საქართველოს პროკურატურის, საქართველოს შინაგან საქმეთა სამინისტროს, სახელმწიფო უსაფრთხოების სამსახურის და საქართველოს ფინანსთა სამინისტროს საგამოძიებო სამსახურების მუშაობის კოორდინაციის უზრუნველყოფა</t>
    </r>
  </si>
  <si>
    <r>
      <t>2.2.</t>
    </r>
    <r>
      <rPr>
        <sz val="11"/>
        <rFont val="Sylfaen"/>
        <family val="1"/>
      </rPr>
      <t xml:space="preserve"> ანტიკორუფციულ საკითხებზე მომუშავე არასამთავრობო ორგანიზაციებთან თანამშრომლობის კოორდინაციის უზრუნველყოფა</t>
    </r>
  </si>
  <si>
    <r>
      <rPr>
        <b/>
        <sz val="11"/>
        <rFont val="Sylfaen"/>
        <family val="1"/>
      </rPr>
      <t xml:space="preserve">2.3. </t>
    </r>
    <r>
      <rPr>
        <sz val="11"/>
        <rFont val="Sylfaen"/>
        <family val="1"/>
      </rPr>
      <t>აღკვეთის ღონისძიების და საპროცესო შეთანხმების გაფორმების ერთიანი პოლიტიკის დანერგვა; დისკრეციული უფლებამოსილების გამოყენებისას გასათვალისწინებელი გარემოებების შესახებ რეკომენდაციის მომზადება</t>
    </r>
  </si>
  <si>
    <r>
      <t xml:space="preserve">2.4. </t>
    </r>
    <r>
      <rPr>
        <sz val="11"/>
        <rFont val="Sylfaen"/>
        <family val="1"/>
      </rPr>
      <t xml:space="preserve">კორუფციული დანაშაულის შესახებ ინფორმაციის ხელმისაწვდომობის გაზრდა </t>
    </r>
  </si>
  <si>
    <r>
      <t>შედეგი 3.</t>
    </r>
    <r>
      <rPr>
        <sz val="11"/>
        <color rgb="FFFFFFFF"/>
        <rFont val="Sylfaen"/>
        <family val="1"/>
      </rPr>
      <t xml:space="preserve"> სახელმწიფო უსაფრთხოების სამსახურის ანტიკორუფციული სააგენტოს შესაძლებლობების გაზრდა, საერთაშორისო თანამშრომლობის გაღრმავება კორუფციის წინააღმდეგ ბრძოლის საკითხებში, რაც ხელს შეუწყობს კორუფციული დანაშაულის ეფექტიან გამოვლენას</t>
    </r>
  </si>
  <si>
    <r>
      <t xml:space="preserve">ინდიკატორი: </t>
    </r>
    <r>
      <rPr>
        <sz val="11"/>
        <color rgb="FFFFFFFF"/>
        <rFont val="Sylfaen"/>
        <family val="1"/>
      </rPr>
      <t>გადამზადებულ თანამშრომელთა რაოდენობა, საერთაშორისო ღონისძიებებში მონაწილე თანამშრომელთა რაოდენობა;  მომზადებულ და ინიცირებულ შეთანხმებათა რაოდენობა</t>
    </r>
  </si>
  <si>
    <r>
      <t xml:space="preserve">რისკი: </t>
    </r>
    <r>
      <rPr>
        <sz val="11"/>
        <color rgb="FFFFFFFF"/>
        <rFont val="Sylfaen"/>
        <family val="1"/>
      </rPr>
      <t xml:space="preserve">არასაკმარისი ფინანსური რესურსები; საერთაშორისო შეთანხმებების დასადებად მხარეთა განსხვავებული შიდასახელმწიფოებრივი პროცედურები და ვადები </t>
    </r>
  </si>
  <si>
    <r>
      <t>3.1.</t>
    </r>
    <r>
      <rPr>
        <sz val="11"/>
        <color rgb="FF000000"/>
        <rFont val="Sylfaen"/>
        <family val="1"/>
      </rPr>
      <t xml:space="preserve"> ანტიკორუფციული სააგენტოს შესაძლებლობების გაძლიერება და თანამშრომელთა კვალიფიკაციის ამაღლება</t>
    </r>
  </si>
  <si>
    <r>
      <t>3.2.</t>
    </r>
    <r>
      <rPr>
        <sz val="11"/>
        <color rgb="FF000000"/>
        <rFont val="Sylfaen"/>
        <family val="1"/>
      </rPr>
      <t xml:space="preserve"> ანტიკორუფციული მიმართულებით საერთაშორისო თანამშრომლობის განვითარება და გამოცდილების გაზიარება</t>
    </r>
  </si>
  <si>
    <r>
      <t>3.3.</t>
    </r>
    <r>
      <rPr>
        <sz val="11"/>
        <color rgb="FF000000"/>
        <rFont val="Sylfaen"/>
        <family val="1"/>
      </rPr>
      <t xml:space="preserve"> ანტიკორუფციული სააგენტოს საქმიანობის გამჭვირვალობის გაზრდა </t>
    </r>
  </si>
  <si>
    <r>
      <t xml:space="preserve">შედეგი 4. </t>
    </r>
    <r>
      <rPr>
        <sz val="11"/>
        <color rgb="FFFFFFFF"/>
        <rFont val="Sylfaen"/>
        <family val="1"/>
      </rPr>
      <t>სამართალდამცავ ორგანოებში ინფორმაციის გაცვლის მექანიზმები გაუმჯობესებულია</t>
    </r>
  </si>
  <si>
    <r>
      <t xml:space="preserve">ინდიკატორი: </t>
    </r>
    <r>
      <rPr>
        <sz val="11"/>
        <color rgb="FFFFFFFF"/>
        <rFont val="Sylfaen"/>
        <family val="1"/>
      </rPr>
      <t>სამართალდამცავ ორგანოებს შორის ინფორმაციის გაცვლა ხდება ელექტრონული სისტემის გზით</t>
    </r>
  </si>
  <si>
    <r>
      <t>რისკი:</t>
    </r>
    <r>
      <rPr>
        <sz val="11"/>
        <color rgb="FFFFFFFF"/>
        <rFont val="Sylfaen"/>
        <family val="1"/>
      </rPr>
      <t xml:space="preserve"> ტექნიკური სირთულეები დაკავშირებული ელექტრონული სისტემის გამოყენებასთან</t>
    </r>
  </si>
  <si>
    <r>
      <t>4.1.</t>
    </r>
    <r>
      <rPr>
        <sz val="11"/>
        <color rgb="FF000000"/>
        <rFont val="Sylfaen"/>
        <family val="1"/>
      </rPr>
      <t xml:space="preserve"> სახელმწიფო საიდუმლოების შემცველი ინფორმაციის გაცვლის ელექტრონული სისტემის შექმნა და განვითარება</t>
    </r>
  </si>
  <si>
    <r>
      <t xml:space="preserve">შედეგი 5. </t>
    </r>
    <r>
      <rPr>
        <sz val="11"/>
        <color rgb="FFFFFFFF"/>
        <rFont val="Sylfaen"/>
        <family val="1"/>
      </rPr>
      <t>საქართველოს სისხლის სამართლის კანონმდებლობა შესაბამისობაშია საერთაშორისო სტანდარტებთან</t>
    </r>
  </si>
  <si>
    <r>
      <t xml:space="preserve">ინდიკატორი: </t>
    </r>
    <r>
      <rPr>
        <sz val="11"/>
        <color rgb="FFFFFFFF"/>
        <rFont val="Sylfaen"/>
        <family val="1"/>
      </rPr>
      <t>საერთაშორისო ორგანიზაციების (GRECO, OECD, UNODC/UNCAC) რეკომენდაციების  შესრულებასთან დაკავშირებული პოზიტიური  შეფასებები</t>
    </r>
  </si>
  <si>
    <r>
      <t>რისკი:</t>
    </r>
    <r>
      <rPr>
        <sz val="11"/>
        <color rgb="FFFFFFFF"/>
        <rFont val="Sylfaen"/>
        <family val="1"/>
      </rPr>
      <t xml:space="preserve"> საკანონმდებლო პროცესებთან დაკავშირებული ვადების გადაწევა</t>
    </r>
  </si>
  <si>
    <r>
      <t>5.1.</t>
    </r>
    <r>
      <rPr>
        <sz val="11"/>
        <color rgb="FF000000"/>
        <rFont val="Sylfaen"/>
        <family val="1"/>
      </rPr>
      <t xml:space="preserve"> OECD-ACN-ის მეოთხე რაუნდის შეფასების ანგარიშის 17(2) რეკომენდაციის შესრულების მიზნით სისხლისსამართლებრივი დევნის დეტალური ინსტრუქციების შემუშავება სისხლის სამართლის კოდექსის 332-ე (სამსახურებრივი უფლებამოსილების ბოროტად გამოყენება) და 333-ე (სამსახურებრივი უფლებამოსილების გადამეტება) მუხლების ინტერპრეტაციისთვის</t>
    </r>
  </si>
  <si>
    <r>
      <t>5.2.</t>
    </r>
    <r>
      <rPr>
        <sz val="11"/>
        <color rgb="FF000000"/>
        <rFont val="Sylfaen"/>
        <family val="1"/>
      </rPr>
      <t xml:space="preserve"> ქრთამის აღების დანაშაულისათვის სასჯელის ზომის გადასინჯვა OECD-ACN-ის მეოთხე რაუნდის შეფასების ანგარიშის 17(1) რეკომენდაციის შესრულების მიზნით</t>
    </r>
  </si>
  <si>
    <r>
      <t>5.3.</t>
    </r>
    <r>
      <rPr>
        <sz val="11"/>
        <color rgb="FF000000"/>
        <rFont val="Sylfaen"/>
        <family val="1"/>
      </rPr>
      <t xml:space="preserve"> იურიდიულ პირთა პასუხისმგებლობის გათვალისწინება სისხლის სამართლის კოდექსის 182-ე მუხლში (მითვისება და გაფლანგვა)</t>
    </r>
  </si>
  <si>
    <r>
      <t xml:space="preserve">შედეგი 6. </t>
    </r>
    <r>
      <rPr>
        <sz val="11"/>
        <color rgb="FFFFFFFF"/>
        <rFont val="Sylfaen"/>
        <family val="1"/>
      </rPr>
      <t>კორუფციის ეფექტიანი გამოძიებისა და სისხლისსამართლებრივი დევნის მიზნით საერთაშორისო თანამშრომლობა გაძლიერებულია</t>
    </r>
  </si>
  <si>
    <r>
      <t xml:space="preserve">ინდიკატორი: </t>
    </r>
    <r>
      <rPr>
        <sz val="11"/>
        <color rgb="FFFFFFFF"/>
        <rFont val="Sylfaen"/>
        <family val="1"/>
      </rPr>
      <t>,,ექსტრადაციის შესახებ” ევროპული კონვენციის  მესამე დამატებითი ოქმი  რატიფიცირებულია და მეოთხე ოქმის ხელმოწერილი და რატიფიცირებულია</t>
    </r>
  </si>
  <si>
    <r>
      <t xml:space="preserve">რისკი: </t>
    </r>
    <r>
      <rPr>
        <sz val="11"/>
        <color rgb="FFFFFFFF"/>
        <rFont val="Sylfaen"/>
        <family val="1"/>
      </rPr>
      <t>რატიფიცირების პროცესთან დაკავშირებული სიძნელეები</t>
    </r>
  </si>
  <si>
    <r>
      <t xml:space="preserve">6.1. </t>
    </r>
    <r>
      <rPr>
        <sz val="11"/>
        <color rgb="FF000000"/>
        <rFont val="Sylfaen"/>
        <family val="1"/>
      </rPr>
      <t>,,ექსტრადაციის შესახებ” ევროპული კონვენციის  მესამე დამატებითი ოქმის  რატიფიცირება და მეოთხე ოქმის ხელმოწერა და რატიფიცირება</t>
    </r>
  </si>
  <si>
    <t>7.2.5.1.</t>
  </si>
  <si>
    <t xml:space="preserve">სახელმწიფო ბიუჯეტის მაღალი პროცენტული და თემატური დაფარვა ყოველწლიურად ჩატარებული ფინანსური, შესაბამისობის და ეფექტიანობის აუდიტებით </t>
  </si>
  <si>
    <t>დამატებითი დაფინანსების გარეშე</t>
  </si>
  <si>
    <t>7.2.5.2.</t>
  </si>
  <si>
    <t>აუდიტის მართვის ელექტრონული სისტემის (Audit Management System – AMS) დანერგვა</t>
  </si>
  <si>
    <t>აუდიტის მართვის სისტემის ტრენინგ მოდულში მინიმუმ 5 საპილოტე აუდიტის ტესტირება: 
i. 3 ფინანსური აუდიტი;
ii. 1 ეფექტიანობის აუდიტი;
iii. 1 ინფორმაციული ტექნოლოგიების აუდიტი;</t>
  </si>
  <si>
    <t>7.2.5.3.</t>
  </si>
  <si>
    <t>ინფორმაციული სისტემების (IT)  აუდიტის მიმართულება დანერგილია</t>
  </si>
  <si>
    <t>IT აუდიტის ტრენინგ მოდულის მომზადება</t>
  </si>
  <si>
    <t xml:space="preserve">7.2.5.4. </t>
  </si>
  <si>
    <t>კორუფციული რისკების შეფასების (Forensic Audit) მეთოდოლოგიის შემუშავება და აუდიტის პროცესში გამოყენება</t>
  </si>
  <si>
    <t>7.2.6.1.</t>
  </si>
  <si>
    <t>აუდიტორული საქმიანობით გაცემული რეკომენდაციების შესაბამისად სამთავრობო უწყებებში ცვლილებების განხორციელების ხელშეწყობა</t>
  </si>
  <si>
    <t>7.2.6.2.</t>
  </si>
  <si>
    <t>მხარჯავი დაწესებულებების ორგანიზაციული მართვის, მათ შორის ანტიკორუფციული პოლიტიკის  ეფექტიანობის პერიოდული შეფასება სტანდარტული სარეიტინგო კითხვარების გამოყენებით</t>
  </si>
  <si>
    <t xml:space="preserve">7.2.6.3. </t>
  </si>
  <si>
    <t>ვებპლატფორმა "ბიუჯეტის მონიტორის" განვითარება, საზოგადოებისათვის გაცნობა და განახლება</t>
  </si>
  <si>
    <t xml:space="preserve"> 7.2.6.4.</t>
  </si>
  <si>
    <t>ქვეყანაში ანტიკორუფციული გარემოს უზრუნველყოფის ეფექტიანობის აუდიტის ჩატარება</t>
  </si>
  <si>
    <t>2016 წლის სახელმწიფო ბიუჯეტის სულ მცირე 85%-ის დაფარვა</t>
  </si>
  <si>
    <t>2017 წლის სახელმწიფო ბიუჯეტის სულ მცირე  90%-ის დაფარვა</t>
  </si>
  <si>
    <t>აუდიტის მართვის სისტემის ონლაინ მოდულში ჩატარებულია აუდიტების 50%</t>
  </si>
  <si>
    <t>აუდიტის მართვის სისტემაში მომზადებულია აუდიტორული საქმიანობის წლიური გეგმა, რესურსების განაწილებით</t>
  </si>
  <si>
    <t>აუდიტის მართვის სისტემის ონლაინ მოდულში ჩატარებული სულ მცირე 15 აუდიტი</t>
  </si>
  <si>
    <t>აუდიტის მართვის სისტემის ტრენინგ მოდულში მინიმუმ 5 საპილოტე აუდიტის ტესტირება: 
i. 3 ფინანსური აუდიტი;
ii. 1 ეფექტიანობის აუდიტი;
iii. 1 ინფორმაციული ტექნოლოგიების აუდიტი</t>
  </si>
  <si>
    <t>სულ მცირე 2 IT აუდიტი ჩატარებულია</t>
  </si>
  <si>
    <t>IT აუდიტის ტრენინგ მოდული მომზადებულია</t>
  </si>
  <si>
    <t>გადამზადებულია სულ მცირე 8 თანამშრომელი ინფორმაციული უსაფრთხოების აუდიტის მიმართულებით ამერიკის საანგარიშო პალატის (GAO) ექსპერტების მიერ</t>
  </si>
  <si>
    <t>ინფორმაციული სისტემების სერტიფიცირების გამოცდა (ISACA - Certified Information Systems Auditor) ჩააბარა სულ მცირე 2 თანამშრომელმა</t>
  </si>
  <si>
    <t xml:space="preserve"> IT აუდიტის მეთოდოლოგიის დამტკიცებულია</t>
  </si>
  <si>
    <t xml:space="preserve"> IT აუდიტის მეთოდოლოგიის სამუშაო ვერსიის მომზადებულია</t>
  </si>
  <si>
    <t>სამუშაო ჯგუფის შექმნილია</t>
  </si>
  <si>
    <t>საერთაშორისო ექსპერტის ჩართულობით სამუშაო ჯგუფის მიერ კორუფციული რისკების შეფასების მეთოდოლოგიის პროექტის შემუშავებულია</t>
  </si>
  <si>
    <t>საერთაშორისო ექსპერტის ჩართულობით კორუფციის და თაღლითობის პრევენციის ტრეინინგ-მოდულის #1-ის შემუშავებულია</t>
  </si>
  <si>
    <t>კორუფციის და თაღლითობის  რისკების შეფასების და გამოვლენის აუდიტის (Forensic Audit)  ტრეინინგით გადამზადებულია სულ მცირე 20 თანამშრომელი</t>
  </si>
  <si>
    <t>კორუფციის და თაღლითობის პრევენციის ტრეინინგით გადამზადებულია სულ მცირე 20 თანამშრომელი</t>
  </si>
  <si>
    <t>საერთაშორისო ექსპერტის ჩართულობით სამუშაო ჯგუფის მიერ  კორუფციული რისკების შეფასების (Forensic Audit) მეთოდოლოგიის პროექტზე მუშაობა დაწყებულია</t>
  </si>
  <si>
    <t>მხარჯავი დაწესებულებების სარეიტინგო კითხვარი გაგზავნილია ყველა მხარჯავ დაწესებულებაში</t>
  </si>
  <si>
    <t>მხარჯავი დაწესებულებების სარეიტინგო კითხვარი განახლებულია ეთიკის და კეთილსინდისიერების შეფასების მიმართულებით</t>
  </si>
  <si>
    <t>სულ მცირე 3 თანამშრომელმა გაიარა "ორგანიზაციული კეთილსინდისიერების შეფასების" საერთაშორისო ტრეინინგი</t>
  </si>
  <si>
    <t xml:space="preserve"> ბიუჯეტის მონიტორის საოპერაციო სახელმძღვანელოს მომზადებულია</t>
  </si>
  <si>
    <t xml:space="preserve">ბიუჯეტის მონიტორის ვებ-პლატფორმა შემუშავებულია და საჯაროდ ხელმისაწვდომია </t>
  </si>
  <si>
    <t xml:space="preserve">ბიუჯეტის მონიტორის პორტატული მოწყობილობისთვის შემუშავებულია და საჯაროდ ხელმისაწვდომია </t>
  </si>
  <si>
    <t>ბიუჯეტის მონიტორის შესახებ თანამშრომელთა და დაინტერესებული მხარეების ცნობიერების ამაღლებისათვის  სულ მცირე 10 შეხვედრა ჩატარებულია</t>
  </si>
  <si>
    <t>აუდიტის ანგარიშის დამტკიცებულია და განხილულია დაინტერესებულ პირებთან</t>
  </si>
  <si>
    <t xml:space="preserve">ინფორმაციული სისტემების სერტიფიცირების გამოცდის (ISACA - Certified Information Systems Auditor) ჩაბარება სულ მცირე 1 თანამშრომლის მიერ </t>
  </si>
  <si>
    <t>ინდიკატორი: სახელმწიფო ბიუჯეტის აუდიტორული საქმიანობით დაფარვა ყოველწლიურად მინიმუმ 85%-ია; ეფექტიანობის აუდიტების პროცენტული წილი მთლიან აუდიტორულ საქმიანობაში ყოველწლიურად მინიმუმ 10%-ია;  სულ მცირე 4 IT აუდიტი ჩატარებულია; 2018 წლის ბოლოსთვის აუდიტის მართვის სისტემის ონლაინ მოდულში ჩატარებულია აუდიტების 100%; კორუფციული რისკების შეფასების (Forensic Audit) მეთოდოლოგია და ტრეინინგ კურსის ორი მოდული შემუშავებულია, რომელშიც სულ მცირე 40 თანამშრომელია დატრეინინგებულია</t>
  </si>
  <si>
    <t>"ებრძოლე კორუფციას"  და "დაგეგმე ჩვენთან ერთად"  მოდულები დანერგილია და მათი საშუალებით მიღებულ მოქალაქეთა მომართვებთან დაკავშირებით  სახელმწიფო აუდიტის სამსახური რეაგირებას ახორციელებს</t>
  </si>
  <si>
    <t xml:space="preserve">მონაცემების შეგროვებულია და კლასიფიცირებულია </t>
  </si>
  <si>
    <t>მონაცემთა ბაზა დამუშავებულია და ანგარიში მომზადებულია</t>
  </si>
  <si>
    <t>მონაცემთა ბაზა განთავსებულია სამინისტროს ვებგვერდზე</t>
  </si>
  <si>
    <t>მონაცემთა ბაზა პერიოდულად ახლდება</t>
  </si>
  <si>
    <t>არსებული პრაქტიკის გაანალიზების საფუძველზე მიღებული შედეგების გათვალისწინებით პრაქტიკაში მოქმედი  კრიტერიუმები გადასინჯულია და დაზუსტებულია</t>
  </si>
  <si>
    <t>გაუმჯობესებული და გადამუშავებული კრიტერიუმები პრაქტიკაში დანერგილია</t>
  </si>
  <si>
    <r>
      <t>ინდიკატორი:</t>
    </r>
    <r>
      <rPr>
        <sz val="11"/>
        <color theme="0"/>
        <rFont val="Sylfaen"/>
        <family val="1"/>
      </rPr>
      <t xml:space="preserve">  საბიუჯეტო რესურსის ოპტიმალური განაწილების მიზნით პროექტების შერჩევის გაუმჯობესებული კრიტერიუმების გამოყენება მოხდა 5 პროექტში; სტიქიის სალიკვიდაციო სამუშაოების განხორციელების შესახებ მომზადებულია საინფორმაციო ბაზა, რომელიც საჯაროდ არის ხელმისაწვდომი; ინფრასტრუქტურული პროექტების მართვის, დაგეგმვისა და მონიტორინგის საკითხებზე ჩატარებულია ტრენინგები თანამშრომლებისთვის; საქართველოს რეგიონული განვითარების პროგრამის განხორციელების ანგარიშები მომზადებულია და საჯაროდ არის ხელმისაწვდომი</t>
    </r>
  </si>
  <si>
    <t>ეთიკის სფეროში არსებული რეგულაციების მოქმედების ეფექტურობის კონტროლი დანერგილია</t>
  </si>
  <si>
    <r>
      <t xml:space="preserve">ინდიკატორი: </t>
    </r>
    <r>
      <rPr>
        <sz val="11"/>
        <color rgb="FFFFFFFF"/>
        <rFont val="Sylfaen"/>
        <family val="1"/>
      </rPr>
      <t xml:space="preserve">„სახელმწიფო შესყიდვების შესახებ" საქართველოს კანონში განსახორციელებელი საკანონმდებლო ცვლილებების საბოლოო ვერსია შემუშავებული და წარდგენილია საქართველოს მთავრობისა და პარლამენტისთვის; სახელმწიფო შესყიდვების სფეროში განსახორციელებელი ცვლილებების შესახებ საქართველოსა და ევროკავშირს შორის ასოცირების შეთანხმების, ღრმა და ყოვლისმომცველი თავისუფალი სავაჭრო სივრცის შესახებ შეთანხმების (DCFTA) საფუძველზე ნაკისრი ვალდებულებების შესრულების გზამკვლევით (I ფაზა) გაწერილი აქტივობები განხორციელებულია </t>
    </r>
  </si>
  <si>
    <r>
      <t xml:space="preserve">ინდიკატორი: </t>
    </r>
    <r>
      <rPr>
        <sz val="11"/>
        <color rgb="FFFFFFFF"/>
        <rFont val="Sylfaen"/>
        <family val="1"/>
      </rPr>
      <t>დავების განხილვის საბჭოში გასაჩივრებული გადაწყვეტილებების რაოდენობის დინამიკა გაზრდილია წინა წელთან შედარებით (2016 წელს დავების განხილვის საბჭოში შემოვიდა 1,573 საჩივარი);  სასამართლოში გასაჩივრებული დავების განხილვის საბჭოს მიერ მიღებული გადაწყვეტილებებისა და სასამართლოს მიერ უცვლელად დატოვებულ გადაწყვეტილებათა თანაფარდობა წინა წელთან შედარებით (2016 წელს დავების განხილვის საბჭოს მიერ მიღებული სასამართლოში გასაჩივრებული 36 გადაწყვეტილებიდან სასამართლომ ყველა შემთხვევაში ძალაში დატოვა დავების განხილვის საბჭოს გადაწყვეტილება)</t>
    </r>
  </si>
  <si>
    <r>
      <t xml:space="preserve">ინდიკატორი: </t>
    </r>
    <r>
      <rPr>
        <sz val="11"/>
        <color rgb="FFFFFFFF"/>
        <rFont val="Sylfaen"/>
        <family val="1"/>
      </rPr>
      <t>ხარისხის გარე შეფასება განხორციელებულია სულ მცირე ორ შიდა აუდიტის სუბიექტში; ჩატარებულია პილოტური სისტემური ან/და ეფექტიანობის აუდიტი სულ მცირე ორ სახელმწიფო დაწესებულებაში</t>
    </r>
  </si>
  <si>
    <t>IT აუდიტის ხარისხის უზრუნველყოფის პროცედურების შემუშავებულია და დამტკიცებულია</t>
  </si>
  <si>
    <t xml:space="preserve">
სულ მცირე 2 IT აუდიტის ჩატარებულია</t>
  </si>
  <si>
    <t>საერთაშორისო ექსპერტის ჩართულობით კორუფციის და თაღლითობის  რისკების შეფასების და გამოვლენის აუდიტის (Forensic Audit) ტრეინინგ-მოდულის #2  შემუშავებულია</t>
  </si>
  <si>
    <t>ინდიკატორი: აუდიტორული საქმიანობით გაცემული რეკომენდაციების შესრულების მაღალი მაჩვენებელი; მხარჯავი დაწესებულებების შიდა კონტროლის სიძლიერისა და კეთილსინდისიერების კვლევა ჩატარებულია და შედეგები საჯაროდ ხელმისაწვდომია; ბიუჯეტის მონიტორი მუდმივად განახლებულია;</t>
  </si>
  <si>
    <t xml:space="preserve"> ბიუჯეტის მონიტორის შემდგომი გაუმჯობესებისთვის საზოგადოებრივი აზრის კვლევა ჩატარებულია</t>
  </si>
  <si>
    <t>წინასწარი შესწავლა ჩატარებულია</t>
  </si>
  <si>
    <r>
      <t xml:space="preserve">ინდიკატორი: </t>
    </r>
    <r>
      <rPr>
        <sz val="11"/>
        <color rgb="FFFFFFFF"/>
        <rFont val="Sylfaen"/>
        <family val="1"/>
      </rPr>
      <t>ბიზნესის კეთილსინდისიერების თემაზე ჩატარებულია ცნობიერების ასამაღლებელი ოთხი ღონისძიება. უზრუნველყოფილია ბიზნეს სექტორის  წარმომადგენელთა მონაწილეობა ცნობიერების ასამაღლებელ ღონისძიებებში, ბიზნესის კეთილსინდისიერების საკითხებზე შემუშავებულია რეკომენდაციები, ბიზნეს სექტორის წარმომადგენლებისთვის  ბიზნესის კეთილსინდისიერების გაიდლაინები მომზადებულია</t>
    </r>
  </si>
  <si>
    <t>საბჭოს წევრებს მინიჭებული აქვთ უფლება შეიმუშაონ ცალკეული ინიციატივები და წარუდგინონ გამგებელს/მერიას; გაწერილია აღნიშნულისთვის საჭირო დეტალური პროცედურა</t>
  </si>
  <si>
    <t>საბჭოს წევრების გადამზადების პროცესში შერჩეული 7 საუკეთესო მონაწილის სასწავლო ვიზიტი ჩეხეთის რესპუბლიკაში უზრუნველყოფილია</t>
  </si>
  <si>
    <t>საბჭოს საქმიანობის წესი/ფარგლები დეტალურად გაწერილია საბჭოს დებულებით:  (1) საბჭოს თავჯდომარის არჩევა ხორციელდება საბჭოს წევრების მიერ, ხოლო დებულებით განსაზღვრულია საბჭოს თავჯდომარის კანდიდატურის წარდგენისა და არჩევის პროცედურა (2) დებულებით დეტალურად განსაზღვრულია საბჭოს თავჯდომარის უფლებამოსილებები; (3) საბჭოს წევრებს მინიჭებული აქვთ უფლება შეიმუშაონ ცალკეული ინიციატივები და წარუდგინონ გამგებელს/მერიას; გაწერილია აღნიშნულისთვის საჭირო დეტალური პროცედურა; (4) დებულებით განსაზღვრულია საბჭოს სხდომის მოწვევის დეტალური პროცედურა; (5) დებულებით განსაზღვრულია მერის/გამგებლის მიერ საბჭოს, როგორც მატერიალურ-ტექნიკური, ისე საინფორმაციო მხარდაჭერით უზრუნველყოფის ვალდებულება.</t>
  </si>
  <si>
    <t>არქიტექტურულ-სამშენებლო საქმიანობაში ნებართვის გაცემისა და შემდგომი კონტროლის ღონისძიებების პროცედურის გაწერის მიზნით ქალაქ თბილისის მუნიციპალიტეტის მერიის შიდა აუდიტისა და მონიტორინგის სამსახურში, ამავე სამსახურის წარმომადგენელთა მონაწილეობით, შექმნილია სამუშაო ჯგუფი; აღნიშნულის შესახებ ინფორმირებულია მუნიციპალიტეტის ყველა უფლებამოსილი ორგანო.</t>
  </si>
  <si>
    <t>სამუშაო ჯგუფის მიერ არქიტექტურულ-სამშენებლო საქმიანობაში ნებართვის გაცემისა და შემდგომი კონტროლის ღონისძიებების პროცედურა შემუშავებული და დანერგილია</t>
  </si>
  <si>
    <t>ერთიანი ელექტრონული საქმისწარმოების სისტემის ფარგლებში ინფორმაციის მიმოცვლის ინსტრუქცია გაწერილი და დამტკიცებულია თბილისის მუნიციპალიტეტის მთავრობის განკარგულებით</t>
  </si>
  <si>
    <r>
      <t xml:space="preserve">რისკი: </t>
    </r>
    <r>
      <rPr>
        <sz val="11"/>
        <color theme="0"/>
        <rFont val="Sylfaen"/>
        <family val="1"/>
      </rPr>
      <t xml:space="preserve">დატრენინგებული კადრების წასვლა სამინისტროდან, </t>
    </r>
  </si>
  <si>
    <t xml:space="preserve"> დონორი ორგანიზაციების და მათი ექსპერტების ჩართვა არსებული პრაქტიკის გასაანალიზებლად</t>
  </si>
  <si>
    <t>საქართველოს რეგიონული განვითარებისა და ინფრასტრუქტურის სამინისტრო</t>
  </si>
  <si>
    <t>რისკი: დატრენინგებული კადრების წასვლა სამინისტროდან</t>
  </si>
  <si>
    <t>საქართველოს განათლებისა და მეცნიერების სამინისტრო, არასამთავრობო სექტორი, სსიპ იუსტიციის სასწავლო ცენტრი</t>
  </si>
  <si>
    <r>
      <rPr>
        <b/>
        <sz val="11"/>
        <rFont val="Sylfaen"/>
        <family val="1"/>
      </rPr>
      <t>1.1</t>
    </r>
    <r>
      <rPr>
        <sz val="11"/>
        <rFont val="Sylfaen"/>
        <family val="1"/>
      </rPr>
      <t>.</t>
    </r>
    <r>
      <rPr>
        <sz val="11"/>
        <color rgb="FF000000"/>
        <rFont val="Sylfaen"/>
        <family val="1"/>
      </rPr>
      <t xml:space="preserve"> პროკურორების და გამომძიებლების გადამზადება კორუფციული დანაშაულების გამოძიების მეთოდიკაში</t>
    </r>
  </si>
  <si>
    <t>კორუფციული დანაშაულების გამოძიების მეთოდიკაში გადამზადებულია 50 პროკურორი და გამომძიებელი</t>
  </si>
  <si>
    <t>პრიორიტეტი XVI. კორუფციის პრევენციის ხელშეწყობა მუნიციპალიტეტებში</t>
  </si>
  <si>
    <r>
      <t xml:space="preserve">შედეგი 16.1. </t>
    </r>
    <r>
      <rPr>
        <sz val="11"/>
        <color rgb="FFFFFFFF"/>
        <rFont val="Sylfaen"/>
        <family val="1"/>
      </rPr>
      <t>ღია მმართველობის სტანდარტები დანერგილია</t>
    </r>
  </si>
  <si>
    <r>
      <rPr>
        <b/>
        <sz val="11"/>
        <rFont val="Sylfaen"/>
        <family val="1"/>
      </rPr>
      <t>16.1.1.</t>
    </r>
    <r>
      <rPr>
        <sz val="11"/>
        <rFont val="Sylfaen"/>
        <family val="1"/>
      </rPr>
      <t xml:space="preserve"> ქალაქ რუსთავის მუნიციპალიტეტის ღია მმართველობის სტრატეგიის და სამოქმედო გეგმის შემუშავება</t>
    </r>
  </si>
  <si>
    <r>
      <t xml:space="preserve">შედეგი 16.2. </t>
    </r>
    <r>
      <rPr>
        <sz val="11"/>
        <color rgb="FFFFFFFF"/>
        <rFont val="Sylfaen"/>
        <family val="1"/>
      </rPr>
      <t xml:space="preserve">კორუფციული რისკების გამოვლენაში მოქალაქეების ჩართულობა უზრუნველყოფილია </t>
    </r>
  </si>
  <si>
    <r>
      <rPr>
        <b/>
        <sz val="11"/>
        <rFont val="Sylfaen"/>
        <family val="1"/>
      </rPr>
      <t xml:space="preserve">16.2.1. </t>
    </r>
    <r>
      <rPr>
        <sz val="11"/>
        <rFont val="Sylfaen"/>
        <family val="1"/>
      </rPr>
      <t>მუნიციპალიტეტის საკრებულოს საქმიანობაში მოქალაქეთა ჩართულობის მექანიზმის გაძლიერება</t>
    </r>
  </si>
  <si>
    <r>
      <rPr>
        <b/>
        <sz val="11"/>
        <rFont val="Sylfaen"/>
        <family val="1"/>
      </rPr>
      <t>16.2.2.</t>
    </r>
    <r>
      <rPr>
        <sz val="11"/>
        <rFont val="Sylfaen"/>
        <family val="1"/>
      </rPr>
      <t xml:space="preserve"> სამოქალაქო მრჩეველთა საბჭოს გაძლიერება</t>
    </r>
  </si>
  <si>
    <r>
      <t xml:space="preserve">შედეგი 16.3 </t>
    </r>
    <r>
      <rPr>
        <sz val="11"/>
        <color rgb="FFFFFFFF"/>
        <rFont val="Sylfaen"/>
        <family val="1"/>
      </rPr>
      <t>მუნიციპალური სერვისების მიწოდების მიმართულებით კორუფციული რისკები შემცირებულია</t>
    </r>
  </si>
  <si>
    <r>
      <rPr>
        <b/>
        <sz val="11"/>
        <rFont val="Sylfaen"/>
        <family val="1"/>
      </rPr>
      <t xml:space="preserve">16.3.1 </t>
    </r>
    <r>
      <rPr>
        <sz val="11"/>
        <rFont val="Sylfaen"/>
        <family val="1"/>
      </rPr>
      <t>ქალაქ რუსთავის მუნიციპალიტეტის მინიმუმ 2 ტერიტორიულ ერთეულში სერვის ცენტრების გახსნა და ამოქმედება</t>
    </r>
  </si>
  <si>
    <r>
      <t xml:space="preserve">შედეგი 16.4. </t>
    </r>
    <r>
      <rPr>
        <sz val="11"/>
        <color rgb="FFFFFFFF"/>
        <rFont val="Sylfaen"/>
        <family val="1"/>
      </rPr>
      <t>50%-ით იკლო უკანონოდ ნაწარმოებ მშენებლობებზე ნებართვის გაცემამ და დარღვევის გამოვლენის მაჩვენებლმა</t>
    </r>
  </si>
  <si>
    <r>
      <rPr>
        <b/>
        <sz val="11"/>
        <rFont val="Sylfaen"/>
        <family val="1"/>
      </rPr>
      <t>16.4.1 (1)</t>
    </r>
    <r>
      <rPr>
        <sz val="11"/>
        <rFont val="Sylfaen"/>
        <family val="1"/>
      </rPr>
      <t xml:space="preserve"> მშენებლობის ნებართვის გაცემის პროცესის დროს ნებართვის გამცემი ორგანოების მხრიდან არსებული ფაქტობრივი მდგომარეობის შესწავლის ინსტიტუციური მექანიზმის შემუშავება და </t>
    </r>
    <r>
      <rPr>
        <b/>
        <sz val="11"/>
        <rFont val="Sylfaen"/>
        <family val="1"/>
      </rPr>
      <t xml:space="preserve">(2) </t>
    </r>
    <r>
      <rPr>
        <sz val="11"/>
        <rFont val="Sylfaen"/>
        <family val="1"/>
      </rPr>
      <t>მშენებლობის  მაკონტროლებელი ორგანოების კონტროლის მექანიზმის გაუმჯობესება</t>
    </r>
  </si>
  <si>
    <t xml:space="preserve"> პრიორიტეტი XIV. კორუფციის პრევენცია სპორტის სფეროში</t>
  </si>
  <si>
    <r>
      <t xml:space="preserve">14.1.1. </t>
    </r>
    <r>
      <rPr>
        <sz val="11"/>
        <rFont val="Sylfaen"/>
        <family val="1"/>
      </rPr>
      <t>ეფექტური უწყებათაშორისი კომუნიკაციის უზრუნველყოფა</t>
    </r>
  </si>
  <si>
    <r>
      <rPr>
        <b/>
        <sz val="11"/>
        <rFont val="Sylfaen"/>
        <family val="1"/>
      </rPr>
      <t xml:space="preserve">14.1.2. </t>
    </r>
    <r>
      <rPr>
        <sz val="11"/>
        <rFont val="Sylfaen"/>
        <family val="1"/>
      </rPr>
      <t>სპორტულ ორგანიზაციებში კარგი მმართველობის პრინციპების დანერგვა და გაუმჯობესება</t>
    </r>
  </si>
  <si>
    <r>
      <rPr>
        <b/>
        <sz val="11"/>
        <rFont val="Sylfaen"/>
        <family val="1"/>
      </rPr>
      <t xml:space="preserve">14.1.3. </t>
    </r>
    <r>
      <rPr>
        <sz val="11"/>
        <rFont val="Sylfaen"/>
        <family val="1"/>
      </rPr>
      <t>საკანონმდებლო ბაზის დახვეწა მანიპულაციებთან და გარიგებულ თამაშებთან ბრძოლის მიმართულებით</t>
    </r>
  </si>
  <si>
    <r>
      <t xml:space="preserve">14.1.4. </t>
    </r>
    <r>
      <rPr>
        <sz val="11"/>
        <rFont val="Sylfaen"/>
        <family val="1"/>
      </rPr>
      <t>სპორტული ორგანიზაციების, შეჯიბრის ორგანიზატორების ხელშეწყობა, რათა ჩამოაყალიბონ ეფექტური რეგულაციები სპორტული შეჯიბრებების
მანიპულაციის წინააღმდეგ საბრძოლველად</t>
    </r>
  </si>
  <si>
    <r>
      <rPr>
        <b/>
        <sz val="11"/>
        <rFont val="Sylfaen"/>
        <family val="1"/>
      </rPr>
      <t xml:space="preserve">14.1.5. </t>
    </r>
    <r>
      <rPr>
        <sz val="11"/>
        <rFont val="Sylfaen"/>
        <family val="1"/>
      </rPr>
      <t>ინფორმირებულობის დონის გაზრდა სპორტული შეჯიბრებების მანიპულაციებთან დაკავშირებული რისკების შესახებ სპორტსმენებს, სპორტული ღონისძიებების ორგანიზატორებსა და სხვა ჩართულ მხარეებში, ასევე მოქალაქეებში.</t>
    </r>
  </si>
  <si>
    <r>
      <rPr>
        <b/>
        <sz val="11"/>
        <rFont val="Sylfaen"/>
        <family val="1"/>
      </rPr>
      <t>14.1.6.</t>
    </r>
    <r>
      <rPr>
        <sz val="11"/>
        <rFont val="Sylfaen"/>
        <family val="1"/>
      </rPr>
      <t xml:space="preserve"> სახელმწიფოს რეაგირების მექანიზმების დახვეწა სპორტული ორგანიზაციებისა და ჩართული პირების მიმართ მანიპულაციების გამოვლენის შემთხვევებზე.</t>
    </r>
  </si>
  <si>
    <r>
      <rPr>
        <b/>
        <sz val="11"/>
        <rFont val="Sylfaen"/>
        <family val="1"/>
      </rPr>
      <t>14.1.7.</t>
    </r>
    <r>
      <rPr>
        <sz val="11"/>
        <rFont val="Sylfaen"/>
        <family val="1"/>
      </rPr>
      <t xml:space="preserve"> სათამაშო ბიზნეს ოპერატორებთან კომუნიკაციის სისტემის შექმნა</t>
    </r>
  </si>
  <si>
    <r>
      <t xml:space="preserve">შედეგი 14.2 </t>
    </r>
    <r>
      <rPr>
        <sz val="11"/>
        <color rgb="FFFFFFFF"/>
        <rFont val="Sylfaen"/>
        <family val="1"/>
      </rPr>
      <t>სპორტის სფეროში ანტიკორუფციული კუთხით საერთაშორისო თანამშრომლობა გაძლიერებულია</t>
    </r>
  </si>
  <si>
    <r>
      <t xml:space="preserve">14.2.1 </t>
    </r>
    <r>
      <rPr>
        <sz val="11"/>
        <rFont val="Sylfaen"/>
        <family val="1"/>
      </rPr>
      <t>"სპორტი დანაშაულის გარეშე" ევროპის საბჭოსა და ევროკავშირის ერთობლივი პროგრამის ფარგლებში საერთაშორისო თანამშრომლობის გაღრმავება</t>
    </r>
  </si>
  <si>
    <r>
      <t xml:space="preserve">14.2.2 </t>
    </r>
    <r>
      <rPr>
        <sz val="11"/>
        <rFont val="Sylfaen"/>
        <family val="1"/>
      </rPr>
      <t>საქართველოს გაწევრიანება სპორტში კეთილსინდისიერების შესახებ საერთაშორისო პარტნიორობაში (International Sport Integrity Partnership)</t>
    </r>
  </si>
  <si>
    <r>
      <t>14.2.3</t>
    </r>
    <r>
      <rPr>
        <sz val="11"/>
        <color rgb="FF000000"/>
        <rFont val="Sylfaen"/>
        <family val="1"/>
      </rPr>
      <t xml:space="preserve"> ევროპის საბჭოს კონვენციის სპორტში მანიპულაციებთან დაკავშირებით რატიფიკაციის საკითხის ინიცირება</t>
    </r>
  </si>
  <si>
    <t>პრიორიტეტი 15. კორუფციის პრევენცია ინფრასტრუქტურულ პროექტებში</t>
  </si>
  <si>
    <t>შედეგი 15.1. ინფრასტრუქტურული პროექტების გამჭვირვალე და ეფექტური მართვა</t>
  </si>
  <si>
    <r>
      <t xml:space="preserve">15.1.1. </t>
    </r>
    <r>
      <rPr>
        <sz val="11"/>
        <rFont val="Sylfaen"/>
        <family val="1"/>
      </rPr>
      <t>რეგიონში განსახორციელებელი პროექტების ფონდიდან  მუნიციპალიტეტებისათვის საბიუჯეტო რესურსის ოპტიმალური განაწილების მიზნით პროექტების შერჩევის კრიტერიუმების გაუმჯობესება და განხორციელება</t>
    </r>
  </si>
  <si>
    <r>
      <t xml:space="preserve">15.1.2. </t>
    </r>
    <r>
      <rPr>
        <sz val="11"/>
        <rFont val="Sylfaen"/>
        <family val="1"/>
      </rPr>
      <t>სტიქიის სალიკვიდაციო სამუშაოების განხორციელების შესახებ საინფორმაციო ბაზის მომზადება, მიმდინარე/დასრულებულ სამუშაოებზე და ამ ბაზის საჯაროდ გამოქვეყნება</t>
    </r>
  </si>
  <si>
    <r>
      <t xml:space="preserve">15.1.3. </t>
    </r>
    <r>
      <rPr>
        <sz val="11"/>
        <rFont val="Sylfaen"/>
        <family val="1"/>
      </rPr>
      <t>ინფრასტრუქტურული პროექტების მართვის, დაგეგმვისა და მონიტორინგის საკითხებზე თანამშრომელთა გადამზადება</t>
    </r>
  </si>
  <si>
    <r>
      <t xml:space="preserve">15.1.4. </t>
    </r>
    <r>
      <rPr>
        <sz val="11"/>
        <rFont val="Sylfaen"/>
        <family val="1"/>
      </rPr>
      <t>საქართველოს რეგიონული განვითარების პროგრამის განხორციელების ანგარიშების მომზადება და მათი საზოგადოებისათვის ხელმისაწვდომობის უზრუნველყოფა</t>
    </r>
  </si>
  <si>
    <t>შედეგი 15.2. ეთიკის პრინციპების დაცვის მონიტორინგი</t>
  </si>
  <si>
    <r>
      <t xml:space="preserve">15.2.1. </t>
    </r>
    <r>
      <rPr>
        <sz val="11"/>
        <rFont val="Sylfaen"/>
        <family val="1"/>
      </rPr>
      <t xml:space="preserve">ეთიკის სფეროში არსებული რეგულაციების შემუშავება და განხორციელების კონტროლის მექანიზმების დანერგვა </t>
    </r>
  </si>
  <si>
    <t xml:space="preserve">ანტიკორუფციული სააგენტოს 5  თანამშრომელს ჩაუტარდა  ტრენინგი გამოძიების დაგეგმვის საკითხებში </t>
  </si>
  <si>
    <t>სპეციალური საგანმანათლებლო პროგრამის ფარგლებში გადამზადდა ანტიკორუფციული სააგენტოს დაახლოებით 25 თანამშრომელი;  
ანტიკორუფციული სააგენტოს მინიმუმ 5-მა თანამშრომელმა მონაწილეობა მიიღო კვალიფიკაციის ასამაღლებელ სხვადასხვა ღონისძიებაში (კურსები, ტრენინგები)</t>
  </si>
  <si>
    <t>ანტიკორუფციული სააგენტოს მინიმუმ 5-მა თანამშრომელმა მონაწილეობა მიიღო კვალიფიკაციის ასამაღლებელ სხვადასხვა ღონისძიებაში (კურსები, ტრენინგები)</t>
  </si>
  <si>
    <t>გაიმართა სუს-ის 2 წარმომადგენლის სამუშაო ვიზიტი ლიტვის რესპუბლიკის სპეციალურ საგამოძიებო სამსახურში</t>
  </si>
  <si>
    <t>სხვა ქვეყნების გამოცდილების გაზიარების მიზნით, ანტიკორუფციული სააგენტოს მინიმუმ 3-მა თანამშრომელმა მონაწილეობა მიიღო სხვადასხვა ღონისძიებაში (კონფერენცია, სამუშაო შეხვედრა, სასწავლო ვიზიტი და სხვა)</t>
  </si>
  <si>
    <t>ანტიკორუფციული სააგენტოს ერთმა თანამშრომელმა მონაწილეობა მიიღო კურსში „მედია მენეჯმენტი და კომუნიკაცია კრიზისების დროს“</t>
  </si>
  <si>
    <t>ეფექტური კომუნიკაციისა და საზოგადოებასთან ურთიერთობების საკითხებში გამოცდილების გაზიარების მიზნით, ანტიკორუფციული სააგენტოს მინიმუმ სამმა თანამშრომელმა მონაწილეობა მიიღო შესაბამის ღონისძიებაში</t>
  </si>
  <si>
    <t>ეფექტური კომუნიკაციისა და საზოგადოებასთან ურთიერთობების საკითხებში გამოცდილების გაზიარების მიზნით, ანტიკორუფციული სააგენტოს მინიმუმ ერთმა თანამშრომელმა მონაწილეობა მიიღო შესაბამის ღონისძიებაში</t>
  </si>
  <si>
    <t xml:space="preserve"> ხელის კომპიუტერული სისტემებისთვის (მობილური, სმარტფონი, ტაბლეტი და ა.შ.) დაშიფვრის პროგრამის, მათ შორის ვიდეო-ფოტო მასალის დაშიფრული სახით გადაცემის ფუნქციის, ტესტირება დასრულებულია და მზად არის სარგებლობისთვის</t>
  </si>
  <si>
    <t xml:space="preserve"> აუდიო მასალის დაშიფრული სახით გადაცემის ფუნქცია დამატებულია</t>
  </si>
  <si>
    <t>ღია მმართველობის 2017 წლის სამოქმედო გეგმის შესრულების შეფასების ანგარიშის მომზადების მიზნით გამართულია საჯარო კონსულტაციები სამოქალაქო მრჩეველთა საბჭოს ფარგლებში; ანგარიში გამოქვეყნებულია</t>
  </si>
  <si>
    <t>ღია მმართველობის 2018 წლის სამოქმედო გეგმა შემუშავებულია; გეგმის შემუშავების მიზნით გამართულია საჯარო შეხვედრები</t>
  </si>
  <si>
    <t>ინფორმაციის თავისუფლების შესახებ კანონპროექტი შემუშავებულია</t>
  </si>
  <si>
    <t>2019 წლის სახელმწიფო პროგრამების შემუშავებისას კვლევის შედეგები გათვალისწინებულია</t>
  </si>
  <si>
    <t>კვლევის შედეგების ანგარიში მომზადებულია</t>
  </si>
  <si>
    <t>ცენტრების მშენებლობა დასრულებულია</t>
  </si>
  <si>
    <t>სხვა ქვეყნების გამოცდილების გაზიარების მიზნით, ანტიკორუფციული სააგენტოს მინიმუმ 3-მა თანამშრომელმა მონაწილეობა მიიღო სხვადასხვა ღონისძიებაში (კონფერენცია, სამუშაო შეხვედრა, სასწავლო ვიზიტი და სხვა);
მომზადებული და ინიცირებული იქნა მინიმუმ ერთი საერთაშორისო შეთანხმების პროექტი</t>
  </si>
  <si>
    <t>ანალიზის საფუძველზე მონიტორინგის სისტემის დახვეწა</t>
  </si>
  <si>
    <r>
      <t xml:space="preserve">შედეგი 14.1 </t>
    </r>
    <r>
      <rPr>
        <sz val="11"/>
        <color rgb="FFFFFFFF"/>
        <rFont val="Sylfaen"/>
        <family val="1"/>
      </rPr>
      <t>შემცირებულია სპორტული შეჯიბრებების მანიპულაციებისა და გარიგების შემთხვევები და გაუმჯობესებულია სპორტული შეჯიბრებების მანიპულაციებისა და გარიგების გამოვლენის სისტემა</t>
    </r>
  </si>
  <si>
    <r>
      <t xml:space="preserve">12.1.1. </t>
    </r>
    <r>
      <rPr>
        <sz val="11"/>
        <rFont val="Sylfaen"/>
        <family val="1"/>
      </rPr>
      <t>თავდაცვის სამინისტროს და შეიარაღებული ძალების ტრანსფორმაცია ეფექტური მართვის უზრუნველყოფის მიზნით</t>
    </r>
  </si>
  <si>
    <t xml:space="preserve"> საქართველოს იუსტიციის უმაღლესი საბჭო</t>
  </si>
  <si>
    <t>საქართველოს იუსტიციის სამინისტრო, PROLoG</t>
  </si>
  <si>
    <t>იუსტიციის სამინისტრო</t>
  </si>
  <si>
    <r>
      <t xml:space="preserve">შედეგი 5.1. </t>
    </r>
    <r>
      <rPr>
        <sz val="11"/>
        <color rgb="FFFFFFFF"/>
        <rFont val="Sylfaen"/>
        <family val="1"/>
      </rPr>
      <t>პროკურორთა დანიშნვის, დაწინაურების, რანგირების, როტაციის, შეფასების, მონიტორინგისა და გათავისუფლების გამჭვირვალე და ობიექტური მექანიზმი შემუშავებულია; პროკურატურის სისტემაში ანაზღაურებისა და წახალისების გამჭვირვალე სისტემა დანერგილია; რაიონულ პროკურორებსა და მოადგილეებს შორის ფუნქციები გამიჯნულია</t>
    </r>
  </si>
  <si>
    <r>
      <t xml:space="preserve">შედეგი 5.2. </t>
    </r>
    <r>
      <rPr>
        <sz val="11"/>
        <color rgb="FFFFFFFF"/>
        <rFont val="Sylfaen"/>
        <family val="1"/>
      </rPr>
      <t>პროკურატურის სისტემაში ეთიკის, ინტერესთა კონფლიქტისა და შეუთავსებლობის,  დისციპლინური პასუხისმგებლობის მარეგულირებელი ნორმები გადასინჯულია და ეფექტიანად მუშაობს; საქმეთა განაწილების სამართლიანი სისტემა შექმნილია და ეფექტურად მუშაობს</t>
    </r>
  </si>
  <si>
    <r>
      <t xml:space="preserve">ინდიკატორი: </t>
    </r>
    <r>
      <rPr>
        <sz val="11"/>
        <color rgb="FFFFFFFF"/>
        <rFont val="Sylfaen"/>
        <family val="1"/>
      </rPr>
      <t>ეთიკის, ინტერესთა კონფლიქტისა და შეუთავსებლობის მარეგულირებელი ნორმები მიღებულია; პროკურატურის სისტემაში დისციპლინური პასუხისმგებლობის პროცედურისა და საფუძვლების მარეგულირებელი ნორმები მიღებულია; ეთიკისა და დისციპლინური პასუხისმგებლობის მიმართულებით პროკურატურის საკონსულტაციო საბჭოს როლი გაზრდილია; საქმეთა განაწილების სამართლიანი და გამჭვირვალე სისტემა შექმნილია და ეფექტურად მუშაობს</t>
    </r>
  </si>
  <si>
    <r>
      <t xml:space="preserve">ინდიკატორი: </t>
    </r>
    <r>
      <rPr>
        <sz val="11"/>
        <color rgb="FFFFFFFF"/>
        <rFont val="Sylfaen"/>
        <family val="1"/>
      </rPr>
      <t>ფინანსური მართვისა და კონტროლის სისტემის დანერგვა 16 სამინისტროში (8 სამინისტრო - მესამე ეტაპი, 8 სამინისტრო - მეორე ეტაპი). შემუშავებული და დამტკიცებულია მეორე ეტაპის დანერგვის ინსტრუქცია</t>
    </r>
  </si>
  <si>
    <r>
      <t>შედეგი 12.1.</t>
    </r>
    <r>
      <rPr>
        <sz val="11"/>
        <color rgb="FFFFFFFF"/>
        <rFont val="Sylfaen"/>
        <family val="1"/>
      </rPr>
      <t xml:space="preserve"> ეფექტური მართვის უზრუნველყოფის მიზნით თავდაცვის სექტორის ტრანსფორმაციის პროცესი განხორციელებულია</t>
    </r>
  </si>
  <si>
    <r>
      <t>ინდიკატორი:</t>
    </r>
    <r>
      <rPr>
        <sz val="11"/>
        <color rgb="FFFFFFFF"/>
        <rFont val="Sylfaen"/>
        <family val="1"/>
      </rPr>
      <t xml:space="preserve"> ეფექტური მართვის უზრუნველყოფის მიზნით</t>
    </r>
    <r>
      <rPr>
        <b/>
        <sz val="11"/>
        <color rgb="FFFFFFFF"/>
        <rFont val="Sylfaen"/>
        <family val="1"/>
      </rPr>
      <t xml:space="preserve"> </t>
    </r>
    <r>
      <rPr>
        <sz val="11"/>
        <color rgb="FFFFFFFF"/>
        <rFont val="Sylfaen"/>
        <family val="1"/>
      </rPr>
      <t xml:space="preserve">თავდაცვის სამინისტროს ტრანსფორმაციის  პროცესი დაწყებულია, ოპტიმიზაცია და სტრუქტურული ცვლილებები განხორციელებულია,  შესაბამისი კონცეპტუალური ბაზა განახლებულია </t>
    </r>
  </si>
  <si>
    <t xml:space="preserve">ქალაქ თელავის/თელავის მუნიციპალიტეტის მერია  </t>
  </si>
  <si>
    <t>ქალაქ თელავის/თელავის მუნიციპალიტეტის საკრებულო</t>
  </si>
  <si>
    <t>საქართველოს ფინანსთა სამინისტროს სახელმწიფო შიდა კონტროლის დეპარტამენტში დასაქმებულია მინიმუმ ოთხი თანამშრომელი</t>
  </si>
  <si>
    <t>დამტკიცებულია 2018 წლის 3 და 4 კვარტლის გეგმა</t>
  </si>
  <si>
    <t>ეთიკის სფეროში რეგულაციების შემუშავება და მინისტრის ბრძანებით დამტკიცება</t>
  </si>
  <si>
    <t>მომხმარებლის მოდული გაშვებულია რეალურ რეჟიმში</t>
  </si>
  <si>
    <t xml:space="preserve">მომხმარებლის მოდული დანერგილია
</t>
  </si>
  <si>
    <t xml:space="preserve">მომხმარებლის მოდული გაშვებულია რეალურ რეჟიმში </t>
  </si>
  <si>
    <t>დამტკიცებულია 2018 წლის 3 და 4 კვარტლის გეგმა  - დეკემბერი</t>
  </si>
  <si>
    <r>
      <t>ინდიკატორი:</t>
    </r>
    <r>
      <rPr>
        <sz val="11"/>
        <color rgb="FFFFFFFF"/>
        <rFont val="Sylfaen"/>
        <family val="1"/>
      </rPr>
      <t xml:space="preserve"> საერთაშორისო პრაქტიკაზე დაყრდნობით მომზადებულია წინადადებები პროკურატურის საკონსულტაციო საბჭოს  ფუნქციების და მუშაობის პროცედურის და მისი როლის გაზრდის შესახებ</t>
    </r>
  </si>
  <si>
    <r>
      <t xml:space="preserve">ინდიკატორი: </t>
    </r>
    <r>
      <rPr>
        <sz val="11"/>
        <color rgb="FFFFFFFF"/>
        <rFont val="Sylfaen"/>
        <family val="1"/>
      </rPr>
      <t>შემუშავებულია ხარისხის კონტროლის ახალი მექანიზმები; გადასახადის გადამხდელთა სასარგებლოდ დასრულებული საგადასახადო დავების რაოდენობა; საგადასახადო შემოწმებისა და საბაჟო კონტროლისას გამოვლენილი საგადასახადო სამართალდარღვევების რაოდენობა გაზრდილია; საგადასახადო ორგანოების მუშაობის მარეგულირებელი გამოცემული სამართლებრივი აქტები დახვეწილია; საბაჟო ადმინისტრირების ეფექტიანობისა და გამჭვირვალობის მაჩვენებელი გაზრდილია</t>
    </r>
  </si>
  <si>
    <r>
      <rPr>
        <b/>
        <sz val="11"/>
        <color rgb="FF000000"/>
        <rFont val="Sylfaen"/>
        <family val="1"/>
      </rPr>
      <t>9.3.4.</t>
    </r>
    <r>
      <rPr>
        <sz val="11"/>
        <color rgb="FF000000"/>
        <rFont val="Sylfaen"/>
        <family val="1"/>
      </rPr>
      <t xml:space="preserve"> სახელმწიფო წილობრივი მონაწილეობით დაფუძნებული საწარმოების მართვის, ანგარიშვალდებულების, გამჭვირვალობისა და ეთიკის სტანდარტების განსაზღვრა</t>
    </r>
  </si>
  <si>
    <r>
      <t xml:space="preserve">ინდიკატორი: </t>
    </r>
    <r>
      <rPr>
        <sz val="11"/>
        <color rgb="FFFFFFFF"/>
        <rFont val="Sylfaen"/>
        <family val="1"/>
      </rPr>
      <t>2018 წლისთვის ოჯახის სოციალურ-ეკონომიკური მდგომარეობის შეფასების პროცესის შესახებ ინფორმაციაზე ხელმისაწვდომობა გაზრდილია; მინდობითი აღზრდის ახალი სტანდარტით შეფასებული მიმღები ოჯახების მაჩვენებელი არანაკლებ 10%</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</si>
</sst>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0.00_);_(* \(#,##0.00\);_(* &quot;-&quot;??_);_(@_)"/>
    <numFmt numFmtId="165" formatCode="_-* #,##0.00\ _L_a_r_i_-;\-* #,##0.00\ _L_a_r_i_-;_-* &quot;-&quot;??\ _L_a_r_i_-;_-@_-"/>
    <numFmt numFmtId="166" formatCode="_(* #,##0_);_(* \(#,##0\);_(* &quot;-&quot;??_);_(@_)"/>
    <numFmt numFmtId="167" formatCode="#,##0\ &quot;ლარი&quot;;[Red]\-#,##0\ &quot;ლარი&quot;"/>
    <numFmt numFmtId="168" formatCode="_(* #,##0.0_);_(* \(#,##0.0\);_(* &quot;-&quot;??_);_(@_)"/>
    <numFmt numFmtId="169" formatCode="_-* #,##0\ _₾_-;\-* #,##0\ _₾_-;_-* &quot;-&quot;??\ _₾_-;_-@_-"/>
  </numFmts>
  <fonts count="68">
    <font>
      <sz val="11"/>
      <color theme="1"/>
      <name val="Sylfaen"/>
      <family val="2"/>
      <scheme val="minor"/>
    </font>
    <font>
      <sz val="11"/>
      <color theme="1"/>
      <name val="Sylfaen"/>
      <family val="2"/>
      <charset val="1"/>
      <scheme val="minor"/>
    </font>
    <font>
      <sz val="11"/>
      <color theme="1"/>
      <name val="Sylfaen"/>
      <family val="2"/>
      <charset val="1"/>
      <scheme val="minor"/>
    </font>
    <font>
      <sz val="11"/>
      <color theme="1"/>
      <name val="Sylfaen"/>
      <family val="2"/>
      <charset val="1"/>
      <scheme val="minor"/>
    </font>
    <font>
      <sz val="11"/>
      <color theme="1"/>
      <name val="Sylfaen"/>
      <family val="2"/>
      <scheme val="minor"/>
    </font>
    <font>
      <sz val="11"/>
      <color rgb="FF000000"/>
      <name val="Calibri"/>
      <family val="2"/>
    </font>
    <font>
      <sz val="11"/>
      <color rgb="FF000000"/>
      <name val="Sylfaen"/>
      <family val="1"/>
    </font>
    <font>
      <sz val="11"/>
      <name val="Cambria"/>
      <family val="1"/>
    </font>
    <font>
      <sz val="11"/>
      <name val="Sylfaen"/>
      <family val="1"/>
    </font>
    <font>
      <sz val="11"/>
      <color rgb="FF000000"/>
      <name val="Calibri"/>
      <family val="2"/>
    </font>
    <font>
      <sz val="11"/>
      <color rgb="FF000000"/>
      <name val="Sylfaen"/>
      <family val="2"/>
    </font>
    <font>
      <sz val="11"/>
      <name val="Calibri"/>
      <family val="2"/>
    </font>
    <font>
      <sz val="11"/>
      <color rgb="FFFFFFFF"/>
      <name val="Calibri"/>
      <family val="2"/>
    </font>
    <font>
      <sz val="8"/>
      <color indexed="8"/>
      <name val="Arial"/>
      <family val="2"/>
    </font>
    <font>
      <sz val="11"/>
      <color indexed="8"/>
      <name val="Calibri"/>
      <family val="2"/>
    </font>
    <font>
      <sz val="8"/>
      <name val="Arial"/>
      <family val="2"/>
    </font>
    <font>
      <sz val="8"/>
      <color rgb="FF0070C0"/>
      <name val="Arial"/>
      <family val="2"/>
    </font>
    <font>
      <sz val="8"/>
      <color theme="5" tint="-0.499984740745262"/>
      <name val="Arial"/>
      <family val="2"/>
    </font>
    <font>
      <sz val="8"/>
      <color rgb="FFFF0000"/>
      <name val="Arial"/>
      <family val="2"/>
    </font>
    <font>
      <b/>
      <sz val="8"/>
      <color rgb="FFFF0000"/>
      <name val="Arial"/>
      <family val="2"/>
    </font>
    <font>
      <sz val="8"/>
      <color theme="3" tint="-0.249977111117893"/>
      <name val="Arial"/>
      <family val="2"/>
    </font>
    <font>
      <b/>
      <sz val="8"/>
      <color rgb="FFC00000"/>
      <name val="Arial"/>
      <family val="2"/>
    </font>
    <font>
      <b/>
      <i/>
      <sz val="8"/>
      <name val="Arial"/>
      <family val="2"/>
    </font>
    <font>
      <b/>
      <i/>
      <sz val="8"/>
      <color theme="1"/>
      <name val="Arial"/>
      <family val="2"/>
    </font>
    <font>
      <b/>
      <i/>
      <sz val="8"/>
      <color theme="3"/>
      <name val="Arial"/>
      <family val="2"/>
    </font>
    <font>
      <b/>
      <i/>
      <sz val="8"/>
      <color theme="5" tint="-0.499984740745262"/>
      <name val="Arial"/>
      <family val="2"/>
    </font>
    <font>
      <b/>
      <i/>
      <sz val="8"/>
      <color rgb="FFFF0000"/>
      <name val="Arial"/>
      <family val="2"/>
    </font>
    <font>
      <i/>
      <sz val="8"/>
      <name val="Arial"/>
      <family val="2"/>
    </font>
    <font>
      <sz val="8"/>
      <name val="Arial Narrow"/>
      <family val="2"/>
      <charset val="204"/>
    </font>
    <font>
      <b/>
      <sz val="8"/>
      <name val="Times New Roman"/>
      <family val="1"/>
    </font>
    <font>
      <b/>
      <sz val="8"/>
      <color theme="3"/>
      <name val="Times New Roman"/>
      <family val="1"/>
    </font>
    <font>
      <b/>
      <sz val="8"/>
      <name val="Arial"/>
      <family val="2"/>
    </font>
    <font>
      <b/>
      <sz val="8"/>
      <color rgb="FFFF0000"/>
      <name val="Times New Roman"/>
      <family val="1"/>
    </font>
    <font>
      <sz val="8"/>
      <color rgb="FFFF0000"/>
      <name val="Arial Narrow"/>
      <family val="2"/>
      <charset val="204"/>
    </font>
    <font>
      <b/>
      <sz val="8"/>
      <color theme="5" tint="-0.499984740745262"/>
      <name val="Times New Roman"/>
      <family val="1"/>
    </font>
    <font>
      <b/>
      <sz val="8"/>
      <color indexed="10"/>
      <name val="Arial"/>
      <family val="2"/>
    </font>
    <font>
      <b/>
      <sz val="8"/>
      <name val="Arial Narrow"/>
      <family val="2"/>
    </font>
    <font>
      <sz val="8"/>
      <color theme="1"/>
      <name val="Cambria"/>
      <family val="1"/>
    </font>
    <font>
      <sz val="8"/>
      <color theme="1"/>
      <name val="Sylfaen"/>
      <family val="1"/>
    </font>
    <font>
      <b/>
      <sz val="8"/>
      <color theme="1"/>
      <name val="Sylfaen"/>
      <family val="1"/>
    </font>
    <font>
      <b/>
      <sz val="8"/>
      <color theme="1"/>
      <name val="Sylfaen"/>
      <family val="2"/>
      <scheme val="minor"/>
    </font>
    <font>
      <sz val="8"/>
      <name val="ArialNarrow"/>
    </font>
    <font>
      <b/>
      <sz val="8"/>
      <color theme="1"/>
      <name val="Arial"/>
      <family val="2"/>
    </font>
    <font>
      <b/>
      <sz val="8"/>
      <color theme="3"/>
      <name val="Arial"/>
      <family val="2"/>
    </font>
    <font>
      <b/>
      <sz val="8"/>
      <color rgb="FF000000"/>
      <name val="Arial"/>
      <family val="2"/>
    </font>
    <font>
      <b/>
      <sz val="8"/>
      <color rgb="FF44546A"/>
      <name val="Arial"/>
      <family val="2"/>
    </font>
    <font>
      <sz val="8"/>
      <name val="Arial Narrow"/>
      <family val="2"/>
    </font>
    <font>
      <b/>
      <sz val="8"/>
      <color rgb="FF833C0C"/>
      <name val="Arial"/>
      <family val="2"/>
    </font>
    <font>
      <b/>
      <i/>
      <sz val="8"/>
      <color rgb="FF833C0C"/>
      <name val="Arial"/>
      <family val="2"/>
    </font>
    <font>
      <b/>
      <i/>
      <sz val="8"/>
      <color rgb="FF000000"/>
      <name val="Arial"/>
      <family val="2"/>
    </font>
    <font>
      <b/>
      <i/>
      <sz val="8"/>
      <color rgb="FF44546A"/>
      <name val="Arial"/>
      <family val="2"/>
    </font>
    <font>
      <b/>
      <sz val="10"/>
      <name val="Arial"/>
      <family val="2"/>
    </font>
    <font>
      <sz val="9"/>
      <color indexed="81"/>
      <name val="Tahoma"/>
      <family val="2"/>
    </font>
    <font>
      <b/>
      <sz val="9"/>
      <color indexed="81"/>
      <name val="Tahoma"/>
      <family val="2"/>
    </font>
    <font>
      <b/>
      <sz val="11"/>
      <color rgb="FFFFFFFF"/>
      <name val="Sylfaen"/>
      <family val="1"/>
    </font>
    <font>
      <sz val="11"/>
      <color rgb="FFFFFFFF"/>
      <name val="Sylfaen"/>
      <family val="1"/>
    </font>
    <font>
      <sz val="11"/>
      <color theme="0"/>
      <name val="Sylfaen"/>
      <family val="1"/>
    </font>
    <font>
      <b/>
      <sz val="11"/>
      <name val="Sylfaen"/>
      <family val="1"/>
    </font>
    <font>
      <b/>
      <sz val="11"/>
      <color rgb="FF000000"/>
      <name val="Sylfaen"/>
      <family val="1"/>
    </font>
    <font>
      <sz val="11"/>
      <name val="Sylfaen"/>
      <family val="2"/>
      <charset val="1"/>
      <scheme val="minor"/>
    </font>
    <font>
      <b/>
      <sz val="11"/>
      <color theme="0"/>
      <name val="Sylfaen"/>
      <family val="1"/>
    </font>
    <font>
      <sz val="10"/>
      <color theme="1"/>
      <name val="Sylfaen"/>
      <family val="1"/>
      <charset val="204"/>
      <scheme val="major"/>
    </font>
    <font>
      <sz val="11"/>
      <color theme="1"/>
      <name val="Sylfaen"/>
      <family val="1"/>
    </font>
    <font>
      <b/>
      <sz val="11"/>
      <color theme="1"/>
      <name val="Sylfaen"/>
      <family val="1"/>
    </font>
    <font>
      <sz val="11"/>
      <color rgb="FFFF0000"/>
      <name val="Sylfaen"/>
      <family val="1"/>
    </font>
    <font>
      <b/>
      <sz val="11"/>
      <color rgb="FFFF0000"/>
      <name val="Sylfaen"/>
      <family val="1"/>
    </font>
    <font>
      <sz val="8"/>
      <color theme="1"/>
      <name val="Arial Narrow"/>
      <family val="2"/>
      <charset val="204"/>
    </font>
    <font>
      <sz val="8"/>
      <color theme="1"/>
      <name val="Arial Narrow"/>
      <family val="2"/>
    </font>
  </fonts>
  <fills count="26">
    <fill>
      <patternFill patternType="none"/>
    </fill>
    <fill>
      <patternFill patternType="gray125"/>
    </fill>
    <fill>
      <patternFill patternType="solid">
        <fgColor theme="0"/>
        <bgColor indexed="64"/>
      </patternFill>
    </fill>
    <fill>
      <patternFill patternType="solid">
        <fgColor rgb="FFB8CCE4"/>
        <bgColor rgb="FF000000"/>
      </patternFill>
    </fill>
    <fill>
      <patternFill patternType="solid">
        <fgColor rgb="FF366092"/>
        <bgColor rgb="FF000000"/>
      </patternFill>
    </fill>
    <fill>
      <patternFill patternType="solid">
        <fgColor rgb="FF366092"/>
        <bgColor rgb="FF366092"/>
      </patternFill>
    </fill>
    <fill>
      <patternFill patternType="solid">
        <fgColor rgb="FF1F497D"/>
        <bgColor rgb="FF1F497D"/>
      </patternFill>
    </fill>
    <fill>
      <patternFill patternType="solid">
        <fgColor rgb="FFFFFFFF"/>
        <bgColor rgb="FF000000"/>
      </patternFill>
    </fill>
    <fill>
      <patternFill patternType="solid">
        <fgColor theme="0"/>
        <bgColor rgb="FFFFFFFF"/>
      </patternFill>
    </fill>
    <fill>
      <patternFill patternType="solid">
        <fgColor rgb="FFB8CCE4"/>
        <bgColor rgb="FFB8CCE4"/>
      </patternFill>
    </fill>
    <fill>
      <patternFill patternType="solid">
        <fgColor theme="0"/>
        <bgColor rgb="FF000000"/>
      </patternFill>
    </fill>
    <fill>
      <patternFill patternType="solid">
        <fgColor rgb="FFFFFFFF"/>
        <bgColor rgb="FFFFFFFF"/>
      </patternFill>
    </fill>
    <fill>
      <patternFill patternType="solid">
        <fgColor rgb="FF17365D"/>
        <bgColor rgb="FF17365D"/>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99"/>
        <bgColor indexed="64"/>
      </patternFill>
    </fill>
    <fill>
      <patternFill patternType="solid">
        <fgColor theme="3" tint="0.79998168889431442"/>
        <bgColor indexed="64"/>
      </patternFill>
    </fill>
    <fill>
      <patternFill patternType="solid">
        <fgColor rgb="FFFFFF00"/>
        <bgColor indexed="64"/>
      </patternFill>
    </fill>
    <fill>
      <patternFill patternType="solid">
        <fgColor rgb="FFEDEDED"/>
        <bgColor rgb="FF000000"/>
      </patternFill>
    </fill>
    <fill>
      <patternFill patternType="solid">
        <fgColor rgb="FFFFFF99"/>
        <bgColor rgb="FF000000"/>
      </patternFill>
    </fill>
    <fill>
      <patternFill patternType="solid">
        <fgColor theme="0" tint="-4.9989318521683403E-2"/>
        <bgColor indexed="64"/>
      </patternFill>
    </fill>
    <fill>
      <patternFill patternType="solid">
        <fgColor theme="4" tint="0.59999389629810485"/>
        <bgColor indexed="65"/>
      </patternFill>
    </fill>
    <fill>
      <patternFill patternType="solid">
        <fgColor theme="4" tint="-0.249977111117893"/>
        <bgColor rgb="FFB8CCE4"/>
      </patternFill>
    </fill>
    <fill>
      <patternFill patternType="solid">
        <fgColor theme="0"/>
        <bgColor rgb="FFB8CCE4"/>
      </patternFill>
    </fill>
    <fill>
      <patternFill patternType="solid">
        <fgColor theme="3" tint="0.79998168889431442"/>
        <bgColor rgb="FFB8CCE4"/>
      </patternFill>
    </fill>
    <fill>
      <patternFill patternType="solid">
        <fgColor theme="4" tint="0.59999389629810485"/>
        <bgColor indexed="64"/>
      </patternFill>
    </fill>
  </fills>
  <borders count="121">
    <border>
      <left/>
      <right/>
      <top/>
      <bottom/>
      <diagonal/>
    </border>
    <border>
      <left style="thin">
        <color rgb="FF7F7F7F"/>
      </left>
      <right style="thin">
        <color rgb="FF7F7F7F"/>
      </right>
      <top style="thin">
        <color rgb="FF7F7F7F"/>
      </top>
      <bottom style="thin">
        <color rgb="FF7F7F7F"/>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808080"/>
      </top>
      <bottom style="thin">
        <color rgb="FF808080"/>
      </bottom>
      <diagonal/>
    </border>
    <border>
      <left style="thin">
        <color rgb="FF808080"/>
      </left>
      <right/>
      <top style="thin">
        <color rgb="FF808080"/>
      </top>
      <bottom style="thin">
        <color rgb="FF808080"/>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diagonal/>
    </border>
    <border>
      <left/>
      <right/>
      <top style="thin">
        <color rgb="FF7F7F7F"/>
      </top>
      <bottom style="thin">
        <color rgb="FF808080"/>
      </bottom>
      <diagonal/>
    </border>
    <border>
      <left style="thin">
        <color rgb="FF808080"/>
      </left>
      <right/>
      <top style="thin">
        <color rgb="FF7F7F7F"/>
      </top>
      <bottom style="thin">
        <color rgb="FF808080"/>
      </bottom>
      <diagonal/>
    </border>
    <border>
      <left/>
      <right/>
      <top style="medium">
        <color rgb="FF7F7F7F"/>
      </top>
      <bottom style="medium">
        <color rgb="FF7F7F7F"/>
      </bottom>
      <diagonal/>
    </border>
    <border>
      <left style="medium">
        <color rgb="FFCCCCCC"/>
      </left>
      <right/>
      <top style="medium">
        <color rgb="FF7F7F7F"/>
      </top>
      <bottom style="medium">
        <color rgb="FF7F7F7F"/>
      </bottom>
      <diagonal/>
    </border>
    <border>
      <left/>
      <right/>
      <top style="thin">
        <color rgb="FF7F7F7F"/>
      </top>
      <bottom style="thin">
        <color rgb="FF7F7F7F"/>
      </bottom>
      <diagonal/>
    </border>
    <border>
      <left style="thin">
        <color rgb="FF7F7F7F"/>
      </left>
      <right/>
      <top style="thin">
        <color rgb="FF7F7F7F"/>
      </top>
      <bottom style="thin">
        <color rgb="FF7F7F7F"/>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rgb="FF7F7F7F"/>
      </right>
      <top style="thin">
        <color rgb="FF7F7F7F"/>
      </top>
      <bottom style="thin">
        <color rgb="FF7F7F7F"/>
      </bottom>
      <diagonal/>
    </border>
    <border>
      <left style="thin">
        <color rgb="FF7F7F7F"/>
      </left>
      <right style="thin">
        <color rgb="FF7F7F7F"/>
      </right>
      <top/>
      <bottom style="thin">
        <color rgb="FF7F7F7F"/>
      </bottom>
      <diagonal/>
    </border>
    <border>
      <left style="thin">
        <color rgb="FF7F7F7F"/>
      </left>
      <right style="thin">
        <color rgb="FF7F7F7F"/>
      </right>
      <top/>
      <bottom/>
      <diagonal/>
    </border>
    <border>
      <left style="thin">
        <color rgb="FF7F7F7F"/>
      </left>
      <right style="thin">
        <color rgb="FF7F7F7F"/>
      </right>
      <top style="thin">
        <color rgb="FF7F7F7F"/>
      </top>
      <bottom/>
      <diagonal/>
    </border>
    <border>
      <left/>
      <right/>
      <top style="thin">
        <color rgb="FF7F7F7F"/>
      </top>
      <bottom/>
      <diagonal/>
    </border>
    <border>
      <left style="thin">
        <color rgb="FF7F7F7F"/>
      </left>
      <right/>
      <top style="thin">
        <color rgb="FF7F7F7F"/>
      </top>
      <bottom/>
      <diagonal/>
    </border>
    <border>
      <left/>
      <right/>
      <top/>
      <bottom style="thin">
        <color rgb="FF7F7F7F"/>
      </bottom>
      <diagonal/>
    </border>
    <border>
      <left style="thin">
        <color rgb="FF7F7F7F"/>
      </left>
      <right/>
      <top/>
      <bottom style="thin">
        <color rgb="FF7F7F7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808080"/>
      </left>
      <right style="thin">
        <color indexed="64"/>
      </right>
      <top/>
      <bottom/>
      <diagonal/>
    </border>
    <border>
      <left style="thin">
        <color rgb="FF808080"/>
      </left>
      <right style="thin">
        <color indexed="64"/>
      </right>
      <top style="thin">
        <color rgb="FF808080"/>
      </top>
      <bottom/>
      <diagonal/>
    </border>
    <border>
      <left style="thin">
        <color rgb="FF808080"/>
      </left>
      <right/>
      <top/>
      <bottom/>
      <diagonal/>
    </border>
    <border>
      <left style="thin">
        <color rgb="FF808080"/>
      </left>
      <right style="thin">
        <color indexed="64"/>
      </right>
      <top/>
      <bottom style="thin">
        <color rgb="FF808080"/>
      </bottom>
      <diagonal/>
    </border>
    <border>
      <left style="thin">
        <color rgb="FF808080"/>
      </left>
      <right/>
      <top/>
      <bottom style="thin">
        <color rgb="FF808080"/>
      </bottom>
      <diagonal/>
    </border>
    <border>
      <left style="thin">
        <color indexed="64"/>
      </left>
      <right/>
      <top style="thin">
        <color indexed="64"/>
      </top>
      <bottom style="thin">
        <color indexed="64"/>
      </bottom>
      <diagonal/>
    </border>
    <border>
      <left/>
      <right/>
      <top style="thin">
        <color rgb="FF808080"/>
      </top>
      <bottom/>
      <diagonal/>
    </border>
    <border>
      <left style="thin">
        <color rgb="FF808080"/>
      </left>
      <right/>
      <top style="thin">
        <color rgb="FF808080"/>
      </top>
      <bottom/>
      <diagonal/>
    </border>
    <border>
      <left/>
      <right/>
      <top/>
      <bottom style="thin">
        <color rgb="FF808080"/>
      </bottom>
      <diagonal/>
    </border>
    <border>
      <left style="thin">
        <color rgb="FF7F7F7F"/>
      </left>
      <right/>
      <top/>
      <bottom/>
      <diagonal/>
    </border>
    <border>
      <left/>
      <right style="thin">
        <color rgb="FF7F7F7F"/>
      </right>
      <top style="thin">
        <color rgb="FF7F7F7F"/>
      </top>
      <bottom/>
      <diagonal/>
    </border>
    <border>
      <left style="thin">
        <color rgb="FF808080"/>
      </left>
      <right style="thin">
        <color rgb="FF808080"/>
      </right>
      <top style="thin">
        <color rgb="FF808080"/>
      </top>
      <bottom style="thin">
        <color indexed="64"/>
      </bottom>
      <diagonal/>
    </border>
    <border>
      <left/>
      <right style="thin">
        <color rgb="FF808080"/>
      </right>
      <top/>
      <bottom style="thin">
        <color rgb="FF808080"/>
      </bottom>
      <diagonal/>
    </border>
    <border>
      <left/>
      <right style="thin">
        <color rgb="FF808080"/>
      </right>
      <top style="thin">
        <color rgb="FF808080"/>
      </top>
      <bottom/>
      <diagonal/>
    </border>
    <border>
      <left style="thin">
        <color rgb="FF808080"/>
      </left>
      <right style="thin">
        <color rgb="FF808080"/>
      </right>
      <top/>
      <bottom/>
      <diagonal/>
    </border>
    <border>
      <left style="thin">
        <color indexed="64"/>
      </left>
      <right/>
      <top/>
      <bottom style="thin">
        <color rgb="FF808080"/>
      </bottom>
      <diagonal/>
    </border>
    <border>
      <left style="thin">
        <color indexed="64"/>
      </left>
      <right/>
      <top style="thin">
        <color rgb="FF808080"/>
      </top>
      <bottom/>
      <diagonal/>
    </border>
    <border>
      <left style="dashDot">
        <color rgb="FFF2F2F2"/>
      </left>
      <right style="dashDot">
        <color rgb="FFF2F2F2"/>
      </right>
      <top style="dashDot">
        <color rgb="FFF2F2F2"/>
      </top>
      <bottom style="dashDot">
        <color rgb="FFF2F2F2"/>
      </bottom>
      <diagonal/>
    </border>
    <border>
      <left/>
      <right style="dashDot">
        <color rgb="FFF2F2F2"/>
      </right>
      <top style="dashDot">
        <color rgb="FFF2F2F2"/>
      </top>
      <bottom style="dashDot">
        <color rgb="FFF2F2F2"/>
      </bottom>
      <diagonal/>
    </border>
    <border>
      <left style="thin">
        <color rgb="FF808080"/>
      </left>
      <right style="thin">
        <color rgb="FF808080"/>
      </right>
      <top/>
      <bottom style="thin">
        <color rgb="FF7F7F7F"/>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thin">
        <color theme="1" tint="0.499984740745262"/>
      </left>
      <right style="thin">
        <color theme="1" tint="0.499984740745262"/>
      </right>
      <top style="thin">
        <color rgb="FF7F7F7F"/>
      </top>
      <bottom/>
      <diagonal/>
    </border>
    <border>
      <left style="thin">
        <color theme="1" tint="0.499984740745262"/>
      </left>
      <right style="thin">
        <color theme="1" tint="0.499984740745262"/>
      </right>
      <top/>
      <bottom style="thin">
        <color rgb="FF7F7F7F"/>
      </bottom>
      <diagonal/>
    </border>
    <border>
      <left style="thin">
        <color rgb="FF7F7F7F"/>
      </left>
      <right style="thin">
        <color theme="1" tint="0.499984740745262"/>
      </right>
      <top style="thin">
        <color rgb="FF808080"/>
      </top>
      <bottom/>
      <diagonal/>
    </border>
    <border>
      <left style="thin">
        <color rgb="FF7F7F7F"/>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rgb="FF808080"/>
      </top>
      <bottom/>
      <diagonal/>
    </border>
    <border>
      <left style="thin">
        <color rgb="FF7F7F7F"/>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rgb="FF7F7F7F"/>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rgb="FF808080"/>
      </left>
      <right style="thin">
        <color rgb="FF7F7F7F"/>
      </right>
      <top style="thin">
        <color rgb="FF808080"/>
      </top>
      <bottom/>
      <diagonal/>
    </border>
    <border>
      <left style="thin">
        <color rgb="FF808080"/>
      </left>
      <right style="thin">
        <color rgb="FF7F7F7F"/>
      </right>
      <top/>
      <bottom style="thin">
        <color rgb="FF808080"/>
      </bottom>
      <diagonal/>
    </border>
    <border>
      <left style="thin">
        <color rgb="FF808080"/>
      </left>
      <right style="thin">
        <color rgb="FF808080"/>
      </right>
      <top style="thin">
        <color rgb="FF7F7F7F"/>
      </top>
      <bottom/>
      <diagonal/>
    </border>
    <border>
      <left style="medium">
        <color rgb="FFCCCCCC"/>
      </left>
      <right/>
      <top/>
      <bottom style="medium">
        <color rgb="FF7F7F7F"/>
      </bottom>
      <diagonal/>
    </border>
    <border>
      <left/>
      <right/>
      <top/>
      <bottom style="medium">
        <color rgb="FF7F7F7F"/>
      </bottom>
      <diagonal/>
    </border>
    <border>
      <left/>
      <right style="thin">
        <color theme="1" tint="0.499984740745262"/>
      </right>
      <top style="thin">
        <color rgb="FF808080"/>
      </top>
      <bottom/>
      <diagonal/>
    </border>
    <border>
      <left/>
      <right style="thin">
        <color theme="1" tint="0.499984740745262"/>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5" fillId="0" borderId="0"/>
    <xf numFmtId="0" fontId="4" fillId="0" borderId="0"/>
    <xf numFmtId="164" fontId="14" fillId="0" borderId="0" applyFont="0" applyFill="0" applyBorder="0" applyAlignment="0" applyProtection="0"/>
    <xf numFmtId="165" fontId="9" fillId="0" borderId="0" applyFont="0" applyFill="0" applyBorder="0" applyAlignment="0" applyProtection="0"/>
    <xf numFmtId="0" fontId="3" fillId="21" borderId="0" applyNumberFormat="0" applyBorder="0" applyAlignment="0" applyProtection="0"/>
    <xf numFmtId="165" fontId="5" fillId="0" borderId="0" applyFont="0" applyFill="0" applyBorder="0" applyAlignment="0" applyProtection="0"/>
    <xf numFmtId="43" fontId="14" fillId="0" borderId="0" applyFont="0" applyFill="0" applyBorder="0" applyAlignment="0" applyProtection="0"/>
    <xf numFmtId="0" fontId="2" fillId="21" borderId="0" applyNumberFormat="0" applyBorder="0" applyAlignment="0" applyProtection="0"/>
    <xf numFmtId="43" fontId="14" fillId="0" borderId="0" applyFont="0" applyFill="0" applyBorder="0" applyAlignment="0" applyProtection="0"/>
    <xf numFmtId="0" fontId="1" fillId="21" borderId="0" applyNumberFormat="0" applyBorder="0" applyAlignment="0" applyProtection="0"/>
  </cellStyleXfs>
  <cellXfs count="1275">
    <xf numFmtId="0" fontId="0" fillId="0" borderId="0" xfId="0"/>
    <xf numFmtId="0" fontId="5" fillId="0" borderId="0" xfId="1" applyFont="1" applyAlignment="1"/>
    <xf numFmtId="0" fontId="5" fillId="2" borderId="0" xfId="1" applyFont="1" applyFill="1" applyBorder="1" applyAlignment="1"/>
    <xf numFmtId="0" fontId="5" fillId="0" borderId="0" xfId="1" applyFont="1" applyAlignment="1">
      <alignment horizontal="center"/>
    </xf>
    <xf numFmtId="0" fontId="5" fillId="0" borderId="0" xfId="1" applyFont="1" applyAlignment="1">
      <alignment horizontal="left"/>
    </xf>
    <xf numFmtId="0" fontId="5" fillId="2" borderId="0" xfId="1" applyFont="1" applyFill="1" applyBorder="1"/>
    <xf numFmtId="0" fontId="5" fillId="0" borderId="0" xfId="1" applyFont="1" applyFill="1" applyBorder="1" applyAlignment="1"/>
    <xf numFmtId="0" fontId="5" fillId="8" borderId="0" xfId="1" applyFont="1" applyFill="1" applyBorder="1"/>
    <xf numFmtId="0" fontId="9" fillId="7" borderId="0" xfId="1" applyFont="1" applyFill="1" applyBorder="1"/>
    <xf numFmtId="0" fontId="9" fillId="10" borderId="0" xfId="1" applyFont="1" applyFill="1" applyBorder="1"/>
    <xf numFmtId="0" fontId="7" fillId="10" borderId="0" xfId="1" applyFont="1" applyFill="1" applyBorder="1" applyAlignment="1">
      <alignment horizontal="center" vertical="center" wrapText="1"/>
    </xf>
    <xf numFmtId="0" fontId="10" fillId="7" borderId="0" xfId="1" applyFont="1" applyFill="1" applyBorder="1"/>
    <xf numFmtId="0" fontId="10" fillId="10" borderId="0" xfId="1" applyFont="1" applyFill="1" applyBorder="1"/>
    <xf numFmtId="0" fontId="8" fillId="10" borderId="0" xfId="1" applyFont="1" applyFill="1" applyBorder="1" applyAlignment="1">
      <alignment horizontal="center" vertical="center" wrapText="1"/>
    </xf>
    <xf numFmtId="0" fontId="5" fillId="2" borderId="0" xfId="1" applyFont="1" applyFill="1"/>
    <xf numFmtId="0" fontId="5" fillId="2" borderId="0" xfId="1" applyFont="1" applyFill="1" applyBorder="1" applyAlignment="1">
      <alignment horizontal="center"/>
    </xf>
    <xf numFmtId="0" fontId="7" fillId="7" borderId="44" xfId="1" applyFont="1" applyFill="1" applyBorder="1" applyAlignment="1">
      <alignment horizontal="center" vertical="center" wrapText="1"/>
    </xf>
    <xf numFmtId="0" fontId="7" fillId="7" borderId="45" xfId="1" applyFont="1" applyFill="1" applyBorder="1" applyAlignment="1">
      <alignment horizontal="center" vertical="center" wrapText="1"/>
    </xf>
    <xf numFmtId="0" fontId="11" fillId="0" borderId="0" xfId="1" applyFont="1" applyFill="1" applyBorder="1"/>
    <xf numFmtId="0" fontId="11" fillId="2" borderId="0" xfId="1" applyFont="1" applyFill="1" applyBorder="1"/>
    <xf numFmtId="0" fontId="7" fillId="2" borderId="0" xfId="1" applyFont="1" applyFill="1" applyBorder="1" applyAlignment="1">
      <alignment horizontal="center" vertical="center" wrapText="1"/>
    </xf>
    <xf numFmtId="0" fontId="9" fillId="0" borderId="0" xfId="1" applyFont="1" applyFill="1" applyBorder="1"/>
    <xf numFmtId="0" fontId="9" fillId="2" borderId="0" xfId="1" applyFont="1" applyFill="1" applyBorder="1"/>
    <xf numFmtId="0" fontId="12" fillId="7" borderId="0" xfId="1" applyFont="1" applyFill="1" applyBorder="1"/>
    <xf numFmtId="0" fontId="12" fillId="10" borderId="0" xfId="1" applyFont="1" applyFill="1" applyBorder="1"/>
    <xf numFmtId="0" fontId="12" fillId="8" borderId="0" xfId="1" applyFont="1" applyFill="1" applyBorder="1"/>
    <xf numFmtId="0" fontId="13" fillId="2" borderId="0" xfId="2" applyFont="1" applyFill="1" applyBorder="1" applyAlignment="1" applyProtection="1">
      <protection locked="0"/>
    </xf>
    <xf numFmtId="166" fontId="15" fillId="2" borderId="0" xfId="3" applyNumberFormat="1" applyFont="1" applyFill="1" applyBorder="1" applyAlignment="1" applyProtection="1">
      <alignment horizontal="right" wrapText="1"/>
      <protection locked="0"/>
    </xf>
    <xf numFmtId="166" fontId="13" fillId="2" borderId="0" xfId="3" applyNumberFormat="1" applyFont="1" applyFill="1" applyBorder="1" applyAlignment="1" applyProtection="1">
      <alignment horizontal="right" wrapText="1"/>
      <protection locked="0"/>
    </xf>
    <xf numFmtId="166" fontId="16" fillId="2" borderId="0" xfId="3" applyNumberFormat="1" applyFont="1" applyFill="1" applyBorder="1" applyAlignment="1" applyProtection="1">
      <alignment horizontal="right" wrapText="1"/>
      <protection locked="0"/>
    </xf>
    <xf numFmtId="166" fontId="17" fillId="2" borderId="0" xfId="3" applyNumberFormat="1" applyFont="1" applyFill="1" applyBorder="1" applyAlignment="1" applyProtection="1">
      <alignment horizontal="right" wrapText="1"/>
      <protection locked="0"/>
    </xf>
    <xf numFmtId="166" fontId="18" fillId="2" borderId="0" xfId="3" applyNumberFormat="1" applyFont="1" applyFill="1" applyBorder="1" applyAlignment="1" applyProtection="1">
      <alignment horizontal="right" wrapText="1"/>
      <protection locked="0"/>
    </xf>
    <xf numFmtId="166" fontId="19" fillId="2" borderId="0" xfId="3" applyNumberFormat="1" applyFont="1" applyFill="1" applyBorder="1" applyAlignment="1" applyProtection="1">
      <alignment horizontal="right" wrapText="1"/>
      <protection locked="0"/>
    </xf>
    <xf numFmtId="166" fontId="18" fillId="2" borderId="0" xfId="3" applyNumberFormat="1" applyFont="1" applyFill="1" applyBorder="1" applyAlignment="1" applyProtection="1">
      <alignment horizontal="right"/>
      <protection locked="0"/>
    </xf>
    <xf numFmtId="166" fontId="15" fillId="2" borderId="0" xfId="3" applyNumberFormat="1" applyFont="1" applyFill="1" applyBorder="1" applyAlignment="1" applyProtection="1">
      <alignment horizontal="right"/>
      <protection locked="0"/>
    </xf>
    <xf numFmtId="0" fontId="15" fillId="2" borderId="0" xfId="2" applyFont="1" applyFill="1" applyBorder="1" applyAlignment="1" applyProtection="1">
      <alignment horizontal="right"/>
      <protection locked="0"/>
    </xf>
    <xf numFmtId="166" fontId="13" fillId="2" borderId="0" xfId="3" applyNumberFormat="1" applyFont="1" applyFill="1" applyBorder="1" applyAlignment="1" applyProtection="1">
      <alignment horizontal="right"/>
      <protection locked="0"/>
    </xf>
    <xf numFmtId="0" fontId="13" fillId="2" borderId="0" xfId="2" applyFont="1" applyFill="1" applyBorder="1" applyAlignment="1" applyProtection="1">
      <alignment horizontal="right"/>
      <protection locked="0"/>
    </xf>
    <xf numFmtId="0" fontId="13" fillId="2" borderId="0" xfId="2" applyFont="1" applyFill="1" applyBorder="1" applyAlignment="1" applyProtection="1">
      <alignment horizontal="center" wrapText="1"/>
      <protection locked="0"/>
    </xf>
    <xf numFmtId="0" fontId="20" fillId="2" borderId="0" xfId="2" applyFont="1" applyFill="1" applyBorder="1" applyAlignment="1" applyProtection="1">
      <protection locked="0"/>
    </xf>
    <xf numFmtId="0" fontId="20" fillId="2" borderId="0" xfId="2" applyFont="1" applyFill="1" applyBorder="1" applyAlignment="1" applyProtection="1">
      <alignment vertical="center"/>
      <protection locked="0"/>
    </xf>
    <xf numFmtId="0" fontId="13" fillId="2" borderId="0" xfId="2" applyFont="1" applyFill="1" applyBorder="1" applyAlignment="1" applyProtection="1">
      <alignment vertical="center"/>
      <protection locked="0"/>
    </xf>
    <xf numFmtId="166" fontId="13" fillId="2" borderId="26" xfId="3" applyNumberFormat="1" applyFont="1" applyFill="1" applyBorder="1" applyAlignment="1" applyProtection="1">
      <alignment horizontal="right" wrapText="1"/>
      <protection locked="0"/>
    </xf>
    <xf numFmtId="166" fontId="15" fillId="2" borderId="26" xfId="3" applyNumberFormat="1" applyFont="1" applyFill="1" applyBorder="1" applyAlignment="1" applyProtection="1">
      <alignment horizontal="right" wrapText="1"/>
      <protection locked="0"/>
    </xf>
    <xf numFmtId="166" fontId="15" fillId="2" borderId="26" xfId="3" applyNumberFormat="1" applyFont="1" applyFill="1" applyBorder="1" applyAlignment="1" applyProtection="1">
      <alignment horizontal="left" wrapText="1"/>
      <protection locked="0"/>
    </xf>
    <xf numFmtId="166" fontId="21" fillId="13" borderId="47" xfId="3" applyNumberFormat="1" applyFont="1" applyFill="1" applyBorder="1" applyAlignment="1" applyProtection="1">
      <alignment horizontal="right"/>
      <protection locked="0"/>
    </xf>
    <xf numFmtId="0" fontId="21" fillId="13" borderId="47" xfId="2" applyFont="1" applyFill="1" applyBorder="1" applyAlignment="1" applyProtection="1">
      <alignment horizontal="center" wrapText="1"/>
      <protection locked="0"/>
    </xf>
    <xf numFmtId="0" fontId="21" fillId="13" borderId="48" xfId="2" applyFont="1" applyFill="1" applyBorder="1" applyAlignment="1" applyProtection="1">
      <protection locked="0"/>
    </xf>
    <xf numFmtId="0" fontId="21" fillId="13" borderId="48" xfId="2" applyFont="1" applyFill="1" applyBorder="1" applyAlignment="1" applyProtection="1">
      <alignment vertical="center"/>
      <protection locked="0"/>
    </xf>
    <xf numFmtId="0" fontId="21" fillId="13" borderId="49" xfId="2" applyFont="1" applyFill="1" applyBorder="1" applyAlignment="1" applyProtection="1">
      <alignment vertical="center"/>
      <protection locked="0"/>
    </xf>
    <xf numFmtId="0" fontId="23" fillId="2" borderId="0" xfId="2" applyFont="1" applyFill="1" applyBorder="1" applyAlignment="1" applyProtection="1">
      <protection locked="0"/>
    </xf>
    <xf numFmtId="166" fontId="25" fillId="15" borderId="26" xfId="3" applyNumberFormat="1" applyFont="1" applyFill="1" applyBorder="1" applyAlignment="1" applyProtection="1">
      <alignment horizontal="right"/>
      <protection locked="0"/>
    </xf>
    <xf numFmtId="166" fontId="26" fillId="2" borderId="25" xfId="3" applyNumberFormat="1" applyFont="1" applyFill="1" applyBorder="1" applyAlignment="1" applyProtection="1">
      <alignment horizontal="right"/>
      <protection locked="0"/>
    </xf>
    <xf numFmtId="0" fontId="27" fillId="2" borderId="25" xfId="2" applyFont="1" applyFill="1" applyBorder="1" applyAlignment="1" applyProtection="1">
      <alignment wrapText="1"/>
      <protection locked="0"/>
    </xf>
    <xf numFmtId="166" fontId="26" fillId="2" borderId="52" xfId="3" applyNumberFormat="1" applyFont="1" applyFill="1" applyBorder="1" applyAlignment="1" applyProtection="1">
      <alignment horizontal="right"/>
      <protection locked="0"/>
    </xf>
    <xf numFmtId="0" fontId="22" fillId="2" borderId="25" xfId="2" applyFont="1" applyFill="1" applyBorder="1" applyAlignment="1" applyProtection="1">
      <alignment horizontal="right"/>
      <protection locked="0"/>
    </xf>
    <xf numFmtId="166" fontId="22" fillId="2" borderId="25" xfId="2" applyNumberFormat="1" applyFont="1" applyFill="1" applyBorder="1" applyAlignment="1" applyProtection="1">
      <alignment horizontal="right"/>
      <protection locked="0"/>
    </xf>
    <xf numFmtId="166" fontId="26" fillId="2" borderId="25" xfId="2" applyNumberFormat="1" applyFont="1" applyFill="1" applyBorder="1" applyAlignment="1" applyProtection="1">
      <alignment horizontal="right"/>
      <protection locked="0"/>
    </xf>
    <xf numFmtId="166" fontId="22" fillId="2" borderId="25" xfId="3" applyNumberFormat="1" applyFont="1" applyFill="1" applyBorder="1" applyAlignment="1" applyProtection="1">
      <alignment horizontal="right"/>
      <protection locked="0"/>
    </xf>
    <xf numFmtId="0" fontId="28" fillId="2" borderId="25" xfId="2" applyFont="1" applyFill="1" applyBorder="1" applyAlignment="1" applyProtection="1">
      <alignment horizontal="left" vertical="top" wrapText="1"/>
    </xf>
    <xf numFmtId="166" fontId="26" fillId="2" borderId="26" xfId="3" applyNumberFormat="1" applyFont="1" applyFill="1" applyBorder="1" applyAlignment="1" applyProtection="1">
      <alignment horizontal="right"/>
      <protection locked="0"/>
    </xf>
    <xf numFmtId="166" fontId="22" fillId="2" borderId="26" xfId="3" applyNumberFormat="1" applyFont="1" applyFill="1" applyBorder="1" applyAlignment="1" applyProtection="1">
      <alignment horizontal="right"/>
      <protection locked="0"/>
    </xf>
    <xf numFmtId="0" fontId="22" fillId="2" borderId="26" xfId="2" applyFont="1" applyFill="1" applyBorder="1" applyAlignment="1" applyProtection="1">
      <alignment horizontal="right"/>
      <protection locked="0"/>
    </xf>
    <xf numFmtId="166" fontId="22" fillId="2" borderId="26" xfId="2" applyNumberFormat="1" applyFont="1" applyFill="1" applyBorder="1" applyAlignment="1" applyProtection="1">
      <alignment horizontal="right"/>
      <protection locked="0"/>
    </xf>
    <xf numFmtId="166" fontId="26" fillId="2" borderId="26" xfId="2" applyNumberFormat="1" applyFont="1" applyFill="1" applyBorder="1" applyAlignment="1" applyProtection="1">
      <alignment horizontal="right"/>
      <protection locked="0"/>
    </xf>
    <xf numFmtId="0" fontId="28" fillId="2" borderId="26" xfId="2" applyFont="1" applyFill="1" applyBorder="1" applyAlignment="1" applyProtection="1">
      <alignment horizontal="left" vertical="top" wrapText="1"/>
    </xf>
    <xf numFmtId="166" fontId="26" fillId="2" borderId="55" xfId="3" applyNumberFormat="1" applyFont="1" applyFill="1" applyBorder="1" applyAlignment="1" applyProtection="1">
      <alignment horizontal="right"/>
      <protection locked="0"/>
    </xf>
    <xf numFmtId="166" fontId="22" fillId="2" borderId="55" xfId="3" applyNumberFormat="1" applyFont="1" applyFill="1" applyBorder="1" applyAlignment="1" applyProtection="1">
      <alignment horizontal="right"/>
      <protection locked="0"/>
    </xf>
    <xf numFmtId="0" fontId="22" fillId="2" borderId="55" xfId="2" applyFont="1" applyFill="1" applyBorder="1" applyAlignment="1" applyProtection="1">
      <alignment horizontal="right"/>
      <protection locked="0"/>
    </xf>
    <xf numFmtId="166" fontId="22" fillId="2" borderId="55" xfId="2" applyNumberFormat="1" applyFont="1" applyFill="1" applyBorder="1" applyAlignment="1" applyProtection="1">
      <alignment horizontal="right"/>
      <protection locked="0"/>
    </xf>
    <xf numFmtId="166" fontId="26" fillId="2" borderId="55" xfId="2" applyNumberFormat="1" applyFont="1" applyFill="1" applyBorder="1" applyAlignment="1" applyProtection="1">
      <alignment horizontal="right"/>
      <protection locked="0"/>
    </xf>
    <xf numFmtId="0" fontId="28" fillId="2" borderId="55" xfId="2" applyFont="1" applyFill="1" applyBorder="1" applyAlignment="1" applyProtection="1">
      <alignment horizontal="left" vertical="top" wrapText="1"/>
    </xf>
    <xf numFmtId="0" fontId="27" fillId="2" borderId="26" xfId="2" applyFont="1" applyFill="1" applyBorder="1" applyAlignment="1" applyProtection="1">
      <alignment wrapText="1"/>
      <protection locked="0"/>
    </xf>
    <xf numFmtId="0" fontId="23" fillId="2" borderId="0" xfId="1" applyFont="1" applyFill="1" applyBorder="1" applyAlignment="1" applyProtection="1">
      <protection locked="0"/>
    </xf>
    <xf numFmtId="0" fontId="22" fillId="2" borderId="26" xfId="1" applyFont="1" applyFill="1" applyBorder="1" applyAlignment="1" applyProtection="1">
      <alignment horizontal="right"/>
      <protection locked="0"/>
    </xf>
    <xf numFmtId="166" fontId="22" fillId="2" borderId="26" xfId="1" applyNumberFormat="1" applyFont="1" applyFill="1" applyBorder="1" applyAlignment="1" applyProtection="1">
      <alignment horizontal="right"/>
      <protection locked="0"/>
    </xf>
    <xf numFmtId="166" fontId="26" fillId="2" borderId="26" xfId="1" applyNumberFormat="1" applyFont="1" applyFill="1" applyBorder="1" applyAlignment="1" applyProtection="1">
      <alignment horizontal="right"/>
      <protection locked="0"/>
    </xf>
    <xf numFmtId="0" fontId="28" fillId="2" borderId="26" xfId="1" applyFont="1" applyFill="1" applyBorder="1" applyAlignment="1" applyProtection="1">
      <alignment horizontal="left" vertical="top" wrapText="1"/>
    </xf>
    <xf numFmtId="0" fontId="28" fillId="0" borderId="55" xfId="1" applyFont="1" applyFill="1" applyBorder="1" applyAlignment="1" applyProtection="1">
      <alignment horizontal="left" vertical="top" wrapText="1"/>
    </xf>
    <xf numFmtId="0" fontId="28" fillId="2" borderId="55" xfId="1" applyFont="1" applyFill="1" applyBorder="1" applyAlignment="1" applyProtection="1">
      <alignment horizontal="left" vertical="top" wrapText="1"/>
    </xf>
    <xf numFmtId="0" fontId="22" fillId="2" borderId="55" xfId="1" applyFont="1" applyFill="1" applyBorder="1" applyAlignment="1" applyProtection="1">
      <alignment horizontal="right"/>
      <protection locked="0"/>
    </xf>
    <xf numFmtId="166" fontId="22" fillId="2" borderId="55" xfId="1" applyNumberFormat="1" applyFont="1" applyFill="1" applyBorder="1" applyAlignment="1" applyProtection="1">
      <alignment horizontal="right"/>
      <protection locked="0"/>
    </xf>
    <xf numFmtId="166" fontId="26" fillId="2" borderId="55" xfId="1" applyNumberFormat="1" applyFont="1" applyFill="1" applyBorder="1" applyAlignment="1" applyProtection="1">
      <alignment horizontal="right"/>
      <protection locked="0"/>
    </xf>
    <xf numFmtId="0" fontId="29" fillId="16" borderId="59" xfId="1" applyFont="1" applyFill="1" applyBorder="1" applyAlignment="1">
      <alignment horizontal="center" vertical="center"/>
    </xf>
    <xf numFmtId="0" fontId="29" fillId="16" borderId="60" xfId="1" applyFont="1" applyFill="1" applyBorder="1" applyAlignment="1">
      <alignment horizontal="center" vertical="center"/>
    </xf>
    <xf numFmtId="0" fontId="29" fillId="16" borderId="61" xfId="1" applyFont="1" applyFill="1" applyBorder="1" applyAlignment="1">
      <alignment horizontal="center" vertical="center"/>
    </xf>
    <xf numFmtId="0" fontId="29" fillId="16" borderId="62" xfId="1" applyFont="1" applyFill="1" applyBorder="1" applyAlignment="1">
      <alignment horizontal="center" vertical="center"/>
    </xf>
    <xf numFmtId="0" fontId="30" fillId="16" borderId="62" xfId="1" applyFont="1" applyFill="1" applyBorder="1" applyAlignment="1">
      <alignment horizontal="center" vertical="center"/>
    </xf>
    <xf numFmtId="166" fontId="26" fillId="16" borderId="57" xfId="3" applyNumberFormat="1" applyFont="1" applyFill="1" applyBorder="1" applyAlignment="1" applyProtection="1">
      <alignment horizontal="right"/>
      <protection locked="0"/>
    </xf>
    <xf numFmtId="0" fontId="29" fillId="16" borderId="63" xfId="1" applyFont="1" applyFill="1" applyBorder="1" applyAlignment="1">
      <alignment horizontal="center" vertical="center"/>
    </xf>
    <xf numFmtId="0" fontId="29" fillId="16" borderId="57" xfId="1" applyFont="1" applyFill="1" applyBorder="1" applyAlignment="1">
      <alignment horizontal="center" vertical="center"/>
    </xf>
    <xf numFmtId="166" fontId="22" fillId="16" borderId="58" xfId="1" applyNumberFormat="1" applyFont="1" applyFill="1" applyBorder="1" applyAlignment="1" applyProtection="1">
      <alignment horizontal="right"/>
      <protection locked="0"/>
    </xf>
    <xf numFmtId="166" fontId="26" fillId="16" borderId="63" xfId="1" applyNumberFormat="1" applyFont="1" applyFill="1" applyBorder="1" applyAlignment="1" applyProtection="1">
      <alignment horizontal="right"/>
      <protection locked="0"/>
    </xf>
    <xf numFmtId="0" fontId="29" fillId="16" borderId="58" xfId="1" applyFont="1" applyFill="1" applyBorder="1" applyAlignment="1">
      <alignment horizontal="center" vertical="center"/>
    </xf>
    <xf numFmtId="0" fontId="13" fillId="2" borderId="0" xfId="1" applyFont="1" applyFill="1" applyBorder="1" applyAlignment="1" applyProtection="1">
      <protection locked="0"/>
    </xf>
    <xf numFmtId="0" fontId="22" fillId="2" borderId="0" xfId="1" applyFont="1" applyFill="1" applyBorder="1" applyAlignment="1" applyProtection="1">
      <alignment horizontal="center" vertical="center" wrapText="1"/>
      <protection locked="0"/>
    </xf>
    <xf numFmtId="0" fontId="27" fillId="2" borderId="55" xfId="1" applyFont="1" applyFill="1" applyBorder="1" applyAlignment="1" applyProtection="1">
      <alignment wrapText="1"/>
      <protection locked="0"/>
    </xf>
    <xf numFmtId="0" fontId="28" fillId="0" borderId="55" xfId="1" applyFont="1" applyFill="1" applyBorder="1" applyAlignment="1" applyProtection="1">
      <alignment horizontal="center" vertical="center" wrapText="1"/>
    </xf>
    <xf numFmtId="0" fontId="29" fillId="16" borderId="67" xfId="1" applyFont="1" applyFill="1" applyBorder="1" applyAlignment="1">
      <alignment horizontal="center" vertical="center"/>
    </xf>
    <xf numFmtId="0" fontId="29" fillId="16" borderId="68" xfId="1" applyFont="1" applyFill="1" applyBorder="1" applyAlignment="1">
      <alignment horizontal="center" vertical="center"/>
    </xf>
    <xf numFmtId="0" fontId="30" fillId="16" borderId="68" xfId="1" applyFont="1" applyFill="1" applyBorder="1" applyAlignment="1">
      <alignment horizontal="center" vertical="center"/>
    </xf>
    <xf numFmtId="0" fontId="32" fillId="16" borderId="68" xfId="1" applyFont="1" applyFill="1" applyBorder="1" applyAlignment="1">
      <alignment horizontal="center" vertical="center"/>
    </xf>
    <xf numFmtId="0" fontId="32" fillId="16" borderId="68" xfId="1" applyFont="1" applyFill="1" applyBorder="1" applyAlignment="1">
      <alignment horizontal="center" vertical="center" wrapText="1"/>
    </xf>
    <xf numFmtId="0" fontId="32" fillId="16" borderId="69" xfId="1" applyFont="1" applyFill="1" applyBorder="1" applyAlignment="1">
      <alignment horizontal="center" vertical="center" wrapText="1"/>
    </xf>
    <xf numFmtId="0" fontId="29" fillId="16" borderId="70" xfId="1" applyFont="1" applyFill="1" applyBorder="1" applyAlignment="1">
      <alignment horizontal="center" vertical="center"/>
    </xf>
    <xf numFmtId="0" fontId="29" fillId="16" borderId="25" xfId="1" applyFont="1" applyFill="1" applyBorder="1" applyAlignment="1">
      <alignment horizontal="center" vertical="center"/>
    </xf>
    <xf numFmtId="0" fontId="29" fillId="16" borderId="71" xfId="1" applyFont="1" applyFill="1" applyBorder="1" applyAlignment="1">
      <alignment horizontal="center" vertical="center"/>
    </xf>
    <xf numFmtId="0" fontId="32" fillId="16" borderId="72" xfId="1" applyFont="1" applyFill="1" applyBorder="1" applyAlignment="1">
      <alignment horizontal="center" vertical="center"/>
    </xf>
    <xf numFmtId="0" fontId="28" fillId="0" borderId="26" xfId="1" applyFont="1" applyFill="1" applyBorder="1" applyAlignment="1" applyProtection="1">
      <alignment horizontal="left" vertical="top" wrapText="1"/>
    </xf>
    <xf numFmtId="0" fontId="27" fillId="2" borderId="0" xfId="1" applyFont="1" applyFill="1" applyBorder="1" applyAlignment="1" applyProtection="1">
      <protection locked="0"/>
    </xf>
    <xf numFmtId="0" fontId="29" fillId="16" borderId="75" xfId="1" applyFont="1" applyFill="1" applyBorder="1" applyAlignment="1">
      <alignment horizontal="center" vertical="center"/>
    </xf>
    <xf numFmtId="0" fontId="29" fillId="16" borderId="76" xfId="1" applyFont="1" applyFill="1" applyBorder="1" applyAlignment="1">
      <alignment horizontal="center" vertical="center"/>
    </xf>
    <xf numFmtId="0" fontId="33" fillId="2" borderId="26" xfId="1" applyFont="1" applyFill="1" applyBorder="1" applyAlignment="1" applyProtection="1">
      <alignment horizontal="left" vertical="center" wrapText="1"/>
    </xf>
    <xf numFmtId="0" fontId="27" fillId="2" borderId="25" xfId="1" applyFont="1" applyFill="1" applyBorder="1" applyAlignment="1" applyProtection="1">
      <alignment wrapText="1"/>
      <protection locked="0"/>
    </xf>
    <xf numFmtId="0" fontId="22" fillId="2" borderId="25" xfId="1" applyFont="1" applyFill="1" applyBorder="1" applyAlignment="1" applyProtection="1">
      <alignment horizontal="right"/>
      <protection locked="0"/>
    </xf>
    <xf numFmtId="166" fontId="22" fillId="2" borderId="25" xfId="1" applyNumberFormat="1" applyFont="1" applyFill="1" applyBorder="1" applyAlignment="1" applyProtection="1">
      <alignment horizontal="right"/>
      <protection locked="0"/>
    </xf>
    <xf numFmtId="166" fontId="26" fillId="2" borderId="25" xfId="1" applyNumberFormat="1" applyFont="1" applyFill="1" applyBorder="1" applyAlignment="1" applyProtection="1">
      <alignment horizontal="right"/>
      <protection locked="0"/>
    </xf>
    <xf numFmtId="0" fontId="28" fillId="2" borderId="25" xfId="1" applyFont="1" applyFill="1" applyBorder="1" applyAlignment="1" applyProtection="1">
      <alignment horizontal="left" vertical="top" wrapText="1"/>
    </xf>
    <xf numFmtId="166" fontId="13" fillId="2" borderId="0" xfId="1" applyNumberFormat="1" applyFont="1" applyFill="1" applyBorder="1" applyAlignment="1" applyProtection="1">
      <protection locked="0"/>
    </xf>
    <xf numFmtId="166" fontId="15" fillId="2" borderId="52" xfId="3" applyNumberFormat="1" applyFont="1" applyFill="1" applyBorder="1" applyAlignment="1" applyProtection="1">
      <alignment horizontal="right" wrapText="1"/>
      <protection locked="0"/>
    </xf>
    <xf numFmtId="166" fontId="27" fillId="2" borderId="52" xfId="3" applyNumberFormat="1" applyFont="1" applyFill="1" applyBorder="1" applyAlignment="1" applyProtection="1">
      <alignment horizontal="right" wrapText="1"/>
      <protection locked="0"/>
    </xf>
    <xf numFmtId="0" fontId="27" fillId="2" borderId="52" xfId="1" applyFont="1" applyFill="1" applyBorder="1" applyAlignment="1" applyProtection="1">
      <alignment horizontal="right" wrapText="1"/>
      <protection locked="0"/>
    </xf>
    <xf numFmtId="0" fontId="22" fillId="2" borderId="52" xfId="1" applyFont="1" applyFill="1" applyBorder="1" applyAlignment="1" applyProtection="1">
      <alignment horizontal="right"/>
      <protection locked="0"/>
    </xf>
    <xf numFmtId="166" fontId="22" fillId="2" borderId="52" xfId="1" applyNumberFormat="1" applyFont="1" applyFill="1" applyBorder="1" applyAlignment="1" applyProtection="1">
      <alignment horizontal="right"/>
      <protection locked="0"/>
    </xf>
    <xf numFmtId="166" fontId="26" fillId="2" borderId="52" xfId="1" applyNumberFormat="1" applyFont="1" applyFill="1" applyBorder="1" applyAlignment="1" applyProtection="1">
      <alignment horizontal="right"/>
      <protection locked="0"/>
    </xf>
    <xf numFmtId="0" fontId="31" fillId="2" borderId="52" xfId="1" applyFont="1" applyFill="1" applyBorder="1" applyAlignment="1" applyProtection="1">
      <alignment horizontal="right"/>
      <protection locked="0"/>
    </xf>
    <xf numFmtId="166" fontId="22" fillId="2" borderId="52" xfId="3" applyNumberFormat="1" applyFont="1" applyFill="1" applyBorder="1" applyAlignment="1" applyProtection="1">
      <alignment horizontal="right"/>
      <protection locked="0"/>
    </xf>
    <xf numFmtId="0" fontId="28" fillId="2" borderId="52" xfId="1" applyFont="1" applyFill="1" applyBorder="1" applyAlignment="1" applyProtection="1">
      <alignment horizontal="left" vertical="top" wrapText="1"/>
    </xf>
    <xf numFmtId="0" fontId="27" fillId="2" borderId="26" xfId="1" applyFont="1" applyFill="1" applyBorder="1" applyAlignment="1" applyProtection="1">
      <alignment wrapText="1"/>
      <protection locked="0"/>
    </xf>
    <xf numFmtId="166" fontId="26" fillId="2" borderId="24" xfId="3" applyNumberFormat="1" applyFont="1" applyFill="1" applyBorder="1" applyAlignment="1" applyProtection="1">
      <alignment horizontal="right"/>
      <protection locked="0"/>
    </xf>
    <xf numFmtId="0" fontId="27" fillId="2" borderId="24" xfId="1" applyFont="1" applyFill="1" applyBorder="1" applyAlignment="1" applyProtection="1">
      <alignment wrapText="1"/>
      <protection locked="0"/>
    </xf>
    <xf numFmtId="0" fontId="22" fillId="2" borderId="24" xfId="1" applyFont="1" applyFill="1" applyBorder="1" applyAlignment="1" applyProtection="1">
      <alignment horizontal="right"/>
      <protection locked="0"/>
    </xf>
    <xf numFmtId="166" fontId="22" fillId="2" borderId="24" xfId="1" applyNumberFormat="1" applyFont="1" applyFill="1" applyBorder="1" applyAlignment="1" applyProtection="1">
      <alignment horizontal="right"/>
      <protection locked="0"/>
    </xf>
    <xf numFmtId="166" fontId="26" fillId="2" borderId="24" xfId="1" applyNumberFormat="1" applyFont="1" applyFill="1" applyBorder="1" applyAlignment="1" applyProtection="1">
      <alignment horizontal="right"/>
      <protection locked="0"/>
    </xf>
    <xf numFmtId="166" fontId="22" fillId="2" borderId="24" xfId="3" applyNumberFormat="1" applyFont="1" applyFill="1" applyBorder="1" applyAlignment="1" applyProtection="1">
      <alignment horizontal="right"/>
      <protection locked="0"/>
    </xf>
    <xf numFmtId="0" fontId="28" fillId="2" borderId="24" xfId="1" applyFont="1" applyFill="1" applyBorder="1" applyAlignment="1" applyProtection="1">
      <alignment horizontal="left" vertical="top" wrapText="1"/>
    </xf>
    <xf numFmtId="0" fontId="28" fillId="2" borderId="24" xfId="1" applyFont="1" applyFill="1" applyBorder="1" applyAlignment="1" applyProtection="1">
      <alignment horizontal="center" vertical="top" wrapText="1"/>
    </xf>
    <xf numFmtId="0" fontId="15" fillId="2" borderId="0" xfId="1" applyFont="1" applyFill="1" applyBorder="1" applyAlignment="1" applyProtection="1">
      <protection locked="0"/>
    </xf>
    <xf numFmtId="0" fontId="28" fillId="2" borderId="55" xfId="1" applyFont="1" applyFill="1" applyBorder="1" applyAlignment="1" applyProtection="1">
      <alignment horizontal="center" vertical="top" wrapText="1"/>
    </xf>
    <xf numFmtId="166" fontId="27" fillId="2" borderId="0" xfId="1" applyNumberFormat="1" applyFont="1" applyFill="1" applyBorder="1" applyAlignment="1" applyProtection="1">
      <protection locked="0"/>
    </xf>
    <xf numFmtId="0" fontId="34" fillId="16" borderId="68" xfId="1" applyFont="1" applyFill="1" applyBorder="1" applyAlignment="1">
      <alignment horizontal="center" vertical="center"/>
    </xf>
    <xf numFmtId="0" fontId="29" fillId="16" borderId="57" xfId="2" applyFont="1" applyFill="1" applyBorder="1" applyAlignment="1">
      <alignment horizontal="center" vertical="center"/>
    </xf>
    <xf numFmtId="0" fontId="29" fillId="16" borderId="58" xfId="2" applyFont="1" applyFill="1" applyBorder="1" applyAlignment="1">
      <alignment horizontal="center" vertical="center"/>
    </xf>
    <xf numFmtId="0" fontId="29" fillId="16" borderId="61" xfId="2" applyFont="1" applyFill="1" applyBorder="1" applyAlignment="1">
      <alignment horizontal="center" vertical="center"/>
    </xf>
    <xf numFmtId="0" fontId="29" fillId="16" borderId="62" xfId="2" applyFont="1" applyFill="1" applyBorder="1" applyAlignment="1">
      <alignment horizontal="center" vertical="center"/>
    </xf>
    <xf numFmtId="0" fontId="30" fillId="16" borderId="62" xfId="2" applyFont="1" applyFill="1" applyBorder="1" applyAlignment="1">
      <alignment horizontal="center" vertical="center"/>
    </xf>
    <xf numFmtId="166" fontId="25" fillId="16" borderId="57" xfId="3" applyNumberFormat="1" applyFont="1" applyFill="1" applyBorder="1" applyAlignment="1" applyProtection="1">
      <alignment horizontal="right"/>
      <protection locked="0"/>
    </xf>
    <xf numFmtId="0" fontId="29" fillId="16" borderId="63" xfId="2" applyFont="1" applyFill="1" applyBorder="1" applyAlignment="1">
      <alignment horizontal="center" vertical="center"/>
    </xf>
    <xf numFmtId="166" fontId="22" fillId="16" borderId="58" xfId="2" applyNumberFormat="1" applyFont="1" applyFill="1" applyBorder="1" applyAlignment="1" applyProtection="1">
      <alignment horizontal="right"/>
      <protection locked="0"/>
    </xf>
    <xf numFmtId="166" fontId="26" fillId="16" borderId="63" xfId="2" applyNumberFormat="1" applyFont="1" applyFill="1" applyBorder="1" applyAlignment="1" applyProtection="1">
      <alignment horizontal="right"/>
      <protection locked="0"/>
    </xf>
    <xf numFmtId="0" fontId="22" fillId="2" borderId="0" xfId="2" applyFont="1" applyFill="1" applyBorder="1" applyAlignment="1" applyProtection="1">
      <alignment horizontal="center" vertical="center" wrapText="1"/>
      <protection locked="0"/>
    </xf>
    <xf numFmtId="0" fontId="28" fillId="0" borderId="26" xfId="2" applyFont="1" applyFill="1" applyBorder="1" applyAlignment="1" applyProtection="1">
      <alignment horizontal="left" vertical="top" wrapText="1"/>
    </xf>
    <xf numFmtId="0" fontId="22" fillId="2" borderId="52" xfId="2" applyFont="1" applyFill="1" applyBorder="1" applyAlignment="1" applyProtection="1">
      <alignment horizontal="right"/>
      <protection locked="0"/>
    </xf>
    <xf numFmtId="166" fontId="22" fillId="2" borderId="52" xfId="2" applyNumberFormat="1" applyFont="1" applyFill="1" applyBorder="1" applyAlignment="1" applyProtection="1">
      <alignment horizontal="right"/>
      <protection locked="0"/>
    </xf>
    <xf numFmtId="166" fontId="26" fillId="2" borderId="52" xfId="2" applyNumberFormat="1" applyFont="1" applyFill="1" applyBorder="1" applyAlignment="1" applyProtection="1">
      <alignment horizontal="right"/>
      <protection locked="0"/>
    </xf>
    <xf numFmtId="0" fontId="28" fillId="2" borderId="52" xfId="2" applyFont="1" applyFill="1" applyBorder="1" applyAlignment="1" applyProtection="1">
      <alignment horizontal="left" vertical="top" wrapText="1"/>
    </xf>
    <xf numFmtId="0" fontId="28" fillId="0" borderId="55" xfId="2" applyFont="1" applyFill="1" applyBorder="1" applyAlignment="1" applyProtection="1">
      <alignment horizontal="left" vertical="top" wrapText="1"/>
    </xf>
    <xf numFmtId="0" fontId="29" fillId="16" borderId="59" xfId="2" applyFont="1" applyFill="1" applyBorder="1" applyAlignment="1">
      <alignment horizontal="center" vertical="center"/>
    </xf>
    <xf numFmtId="0" fontId="29" fillId="16" borderId="60" xfId="2" applyFont="1" applyFill="1" applyBorder="1" applyAlignment="1">
      <alignment horizontal="center" vertical="center"/>
    </xf>
    <xf numFmtId="166" fontId="31" fillId="2" borderId="52" xfId="3" applyNumberFormat="1" applyFont="1" applyFill="1" applyBorder="1" applyAlignment="1" applyProtection="1">
      <alignment horizontal="right"/>
      <protection locked="0"/>
    </xf>
    <xf numFmtId="0" fontId="35" fillId="2" borderId="52" xfId="2" applyFont="1" applyFill="1" applyBorder="1" applyAlignment="1" applyProtection="1">
      <alignment horizontal="left" wrapText="1"/>
      <protection locked="0"/>
    </xf>
    <xf numFmtId="0" fontId="35" fillId="2" borderId="52" xfId="2" applyFont="1" applyFill="1" applyBorder="1" applyAlignment="1" applyProtection="1">
      <alignment horizontal="left"/>
      <protection locked="0"/>
    </xf>
    <xf numFmtId="0" fontId="15" fillId="2" borderId="52" xfId="2" applyFont="1" applyFill="1" applyBorder="1" applyAlignment="1" applyProtection="1">
      <alignment horizontal="left" wrapText="1"/>
      <protection locked="0"/>
    </xf>
    <xf numFmtId="0" fontId="15" fillId="2" borderId="0" xfId="2" applyFont="1" applyFill="1" applyBorder="1" applyAlignment="1" applyProtection="1">
      <protection locked="0"/>
    </xf>
    <xf numFmtId="0" fontId="27" fillId="2" borderId="52" xfId="2" applyFont="1" applyFill="1" applyBorder="1" applyAlignment="1" applyProtection="1">
      <alignment horizontal="right" wrapText="1"/>
      <protection locked="0"/>
    </xf>
    <xf numFmtId="0" fontId="31" fillId="2" borderId="52" xfId="2" applyFont="1" applyFill="1" applyBorder="1" applyAlignment="1" applyProtection="1">
      <alignment horizontal="right"/>
      <protection locked="0"/>
    </xf>
    <xf numFmtId="0" fontId="27" fillId="2" borderId="0" xfId="2" applyFont="1" applyFill="1" applyBorder="1" applyAlignment="1" applyProtection="1">
      <protection locked="0"/>
    </xf>
    <xf numFmtId="0" fontId="27" fillId="2" borderId="55" xfId="2" applyFont="1" applyFill="1" applyBorder="1" applyAlignment="1" applyProtection="1">
      <alignment wrapText="1"/>
      <protection locked="0"/>
    </xf>
    <xf numFmtId="0" fontId="28" fillId="2" borderId="55" xfId="2" applyFont="1" applyFill="1" applyBorder="1" applyAlignment="1" applyProtection="1">
      <alignment horizontal="center" vertical="top" wrapText="1"/>
    </xf>
    <xf numFmtId="0" fontId="28" fillId="2" borderId="26" xfId="2" applyNumberFormat="1" applyFont="1" applyFill="1" applyBorder="1" applyAlignment="1" applyProtection="1">
      <alignment horizontal="left" vertical="top" wrapText="1"/>
    </xf>
    <xf numFmtId="0" fontId="28" fillId="2" borderId="55" xfId="2" applyNumberFormat="1" applyFont="1" applyFill="1" applyBorder="1" applyAlignment="1" applyProtection="1">
      <alignment horizontal="left" vertical="top" wrapText="1"/>
    </xf>
    <xf numFmtId="0" fontId="28" fillId="2" borderId="25" xfId="2" applyNumberFormat="1" applyFont="1" applyFill="1" applyBorder="1" applyAlignment="1" applyProtection="1">
      <alignment horizontal="left" vertical="top" wrapText="1"/>
    </xf>
    <xf numFmtId="0" fontId="32" fillId="16" borderId="57" xfId="2" applyFont="1" applyFill="1" applyBorder="1" applyAlignment="1">
      <alignment horizontal="right"/>
    </xf>
    <xf numFmtId="0" fontId="32" fillId="0" borderId="76" xfId="2" applyFont="1" applyFill="1" applyBorder="1" applyAlignment="1">
      <alignment horizontal="right"/>
    </xf>
    <xf numFmtId="0" fontId="32" fillId="0" borderId="69" xfId="2" applyFont="1" applyFill="1" applyBorder="1" applyAlignment="1">
      <alignment horizontal="right" wrapText="1"/>
    </xf>
    <xf numFmtId="0" fontId="35" fillId="2" borderId="52" xfId="2" applyNumberFormat="1" applyFont="1" applyFill="1" applyBorder="1" applyAlignment="1" applyProtection="1">
      <alignment horizontal="left"/>
      <protection locked="0"/>
    </xf>
    <xf numFmtId="0" fontId="28" fillId="2" borderId="52" xfId="2" applyNumberFormat="1" applyFont="1" applyFill="1" applyBorder="1" applyAlignment="1" applyProtection="1">
      <alignment horizontal="left" vertical="top" wrapText="1"/>
    </xf>
    <xf numFmtId="0" fontId="29" fillId="16" borderId="67" xfId="2" applyFont="1" applyFill="1" applyBorder="1" applyAlignment="1">
      <alignment horizontal="center" vertical="center"/>
    </xf>
    <xf numFmtId="0" fontId="29" fillId="16" borderId="68" xfId="2" applyFont="1" applyFill="1" applyBorder="1" applyAlignment="1">
      <alignment horizontal="center" vertical="center"/>
    </xf>
    <xf numFmtId="0" fontId="30" fillId="16" borderId="68" xfId="2" applyFont="1" applyFill="1" applyBorder="1" applyAlignment="1">
      <alignment horizontal="center" vertical="center"/>
    </xf>
    <xf numFmtId="0" fontId="32" fillId="16" borderId="68" xfId="2" applyFont="1" applyFill="1" applyBorder="1" applyAlignment="1">
      <alignment horizontal="center" vertical="center"/>
    </xf>
    <xf numFmtId="0" fontId="32" fillId="16" borderId="68" xfId="2" applyFont="1" applyFill="1" applyBorder="1" applyAlignment="1">
      <alignment horizontal="center" vertical="center" wrapText="1"/>
    </xf>
    <xf numFmtId="0" fontId="32" fillId="16" borderId="69" xfId="2" applyFont="1" applyFill="1" applyBorder="1" applyAlignment="1">
      <alignment horizontal="center" vertical="center" wrapText="1"/>
    </xf>
    <xf numFmtId="0" fontId="29" fillId="16" borderId="70" xfId="2" applyFont="1" applyFill="1" applyBorder="1" applyAlignment="1">
      <alignment horizontal="center" vertical="center"/>
    </xf>
    <xf numFmtId="0" fontId="29" fillId="16" borderId="25" xfId="2" applyFont="1" applyFill="1" applyBorder="1" applyAlignment="1">
      <alignment horizontal="center" vertical="center"/>
    </xf>
    <xf numFmtId="0" fontId="29" fillId="16" borderId="71" xfId="2" applyFont="1" applyFill="1" applyBorder="1" applyAlignment="1">
      <alignment horizontal="center" vertical="center"/>
    </xf>
    <xf numFmtId="0" fontId="32" fillId="16" borderId="72" xfId="2" applyFont="1" applyFill="1" applyBorder="1" applyAlignment="1">
      <alignment horizontal="center" vertical="center"/>
    </xf>
    <xf numFmtId="166" fontId="24" fillId="14" borderId="62" xfId="3" applyNumberFormat="1" applyFont="1" applyFill="1" applyBorder="1" applyAlignment="1" applyProtection="1">
      <alignment horizontal="center" vertical="center"/>
      <protection locked="0"/>
    </xf>
    <xf numFmtId="166" fontId="26" fillId="2" borderId="57" xfId="3" applyNumberFormat="1" applyFont="1" applyFill="1" applyBorder="1" applyAlignment="1" applyProtection="1">
      <alignment horizontal="right"/>
      <protection locked="0"/>
    </xf>
    <xf numFmtId="166" fontId="22" fillId="2" borderId="62" xfId="3" applyNumberFormat="1" applyFont="1" applyFill="1" applyBorder="1" applyAlignment="1" applyProtection="1">
      <alignment horizontal="right"/>
      <protection locked="0"/>
    </xf>
    <xf numFmtId="166" fontId="22" fillId="2" borderId="63" xfId="3" applyNumberFormat="1" applyFont="1" applyFill="1" applyBorder="1" applyAlignment="1" applyProtection="1">
      <alignment horizontal="right"/>
      <protection locked="0"/>
    </xf>
    <xf numFmtId="0" fontId="22" fillId="2" borderId="63" xfId="2" applyFont="1" applyFill="1" applyBorder="1" applyAlignment="1" applyProtection="1">
      <alignment horizontal="right"/>
      <protection locked="0"/>
    </xf>
    <xf numFmtId="0" fontId="22" fillId="2" borderId="57" xfId="2" applyFont="1" applyFill="1" applyBorder="1" applyAlignment="1" applyProtection="1">
      <alignment horizontal="right"/>
      <protection locked="0"/>
    </xf>
    <xf numFmtId="166" fontId="26" fillId="2" borderId="63" xfId="2" applyNumberFormat="1" applyFont="1" applyFill="1" applyBorder="1" applyAlignment="1" applyProtection="1">
      <alignment horizontal="right"/>
      <protection locked="0"/>
    </xf>
    <xf numFmtId="0" fontId="22" fillId="2" borderId="62" xfId="2" applyFont="1" applyFill="1" applyBorder="1" applyAlignment="1" applyProtection="1">
      <alignment horizontal="right"/>
      <protection locked="0"/>
    </xf>
    <xf numFmtId="0" fontId="28" fillId="2" borderId="82" xfId="2" applyFont="1" applyFill="1" applyBorder="1" applyAlignment="1" applyProtection="1">
      <alignment horizontal="left" vertical="top" wrapText="1"/>
    </xf>
    <xf numFmtId="0" fontId="28" fillId="2" borderId="83" xfId="2" applyFont="1" applyFill="1" applyBorder="1" applyAlignment="1" applyProtection="1">
      <alignment horizontal="left" vertical="top" wrapText="1"/>
    </xf>
    <xf numFmtId="0" fontId="31" fillId="16" borderId="76" xfId="2" applyFont="1" applyFill="1" applyBorder="1" applyAlignment="1" applyProtection="1">
      <alignment vertical="center" wrapText="1"/>
      <protection locked="0"/>
    </xf>
    <xf numFmtId="0" fontId="31" fillId="16" borderId="0" xfId="2" applyFont="1" applyFill="1" applyBorder="1" applyAlignment="1" applyProtection="1">
      <alignment vertical="center" wrapText="1"/>
      <protection locked="0"/>
    </xf>
    <xf numFmtId="166" fontId="24" fillId="14" borderId="75" xfId="3" applyNumberFormat="1" applyFont="1" applyFill="1" applyBorder="1" applyAlignment="1" applyProtection="1">
      <alignment horizontal="center" vertical="center"/>
      <protection locked="0"/>
    </xf>
    <xf numFmtId="166" fontId="24" fillId="14" borderId="76" xfId="3" applyNumberFormat="1" applyFont="1" applyFill="1" applyBorder="1" applyAlignment="1" applyProtection="1">
      <alignment horizontal="center" vertical="center"/>
      <protection locked="0"/>
    </xf>
    <xf numFmtId="166" fontId="26" fillId="2" borderId="76" xfId="3" applyNumberFormat="1" applyFont="1" applyFill="1" applyBorder="1" applyAlignment="1" applyProtection="1">
      <alignment horizontal="right"/>
      <protection locked="0"/>
    </xf>
    <xf numFmtId="0" fontId="27" fillId="2" borderId="76" xfId="2" applyFont="1" applyFill="1" applyBorder="1" applyAlignment="1" applyProtection="1">
      <alignment wrapText="1"/>
      <protection locked="0"/>
    </xf>
    <xf numFmtId="0" fontId="22" fillId="2" borderId="76" xfId="2" applyFont="1" applyFill="1" applyBorder="1" applyAlignment="1" applyProtection="1">
      <alignment horizontal="right"/>
      <protection locked="0"/>
    </xf>
    <xf numFmtId="166" fontId="22" fillId="2" borderId="76" xfId="2" applyNumberFormat="1" applyFont="1" applyFill="1" applyBorder="1" applyAlignment="1" applyProtection="1">
      <alignment horizontal="right"/>
      <protection locked="0"/>
    </xf>
    <xf numFmtId="166" fontId="26" fillId="2" borderId="76" xfId="2" applyNumberFormat="1" applyFont="1" applyFill="1" applyBorder="1" applyAlignment="1" applyProtection="1">
      <alignment horizontal="right"/>
      <protection locked="0"/>
    </xf>
    <xf numFmtId="166" fontId="22" fillId="2" borderId="76" xfId="3" applyNumberFormat="1" applyFont="1" applyFill="1" applyBorder="1" applyAlignment="1" applyProtection="1">
      <alignment horizontal="right"/>
      <protection locked="0"/>
    </xf>
    <xf numFmtId="0" fontId="28" fillId="2" borderId="0" xfId="2" applyFont="1" applyFill="1" applyBorder="1" applyAlignment="1" applyProtection="1">
      <alignment horizontal="left" vertical="top" wrapText="1"/>
    </xf>
    <xf numFmtId="0" fontId="28" fillId="2" borderId="68" xfId="2" applyFont="1" applyFill="1" applyBorder="1" applyAlignment="1" applyProtection="1">
      <alignment horizontal="left" vertical="top" wrapText="1"/>
    </xf>
    <xf numFmtId="0" fontId="28" fillId="2" borderId="87" xfId="2" applyFont="1" applyFill="1" applyBorder="1" applyAlignment="1" applyProtection="1">
      <alignment horizontal="left" vertical="top" wrapText="1"/>
    </xf>
    <xf numFmtId="0" fontId="28" fillId="2" borderId="26" xfId="2" applyFont="1" applyFill="1" applyBorder="1" applyAlignment="1" applyProtection="1">
      <alignment horizontal="center" vertical="top" wrapText="1"/>
    </xf>
    <xf numFmtId="0" fontId="29" fillId="16" borderId="75" xfId="2" applyFont="1" applyFill="1" applyBorder="1" applyAlignment="1">
      <alignment horizontal="center" vertical="center"/>
    </xf>
    <xf numFmtId="0" fontId="29" fillId="16" borderId="76" xfId="2" applyFont="1" applyFill="1" applyBorder="1" applyAlignment="1">
      <alignment horizontal="center" vertical="center"/>
    </xf>
    <xf numFmtId="0" fontId="29" fillId="16" borderId="54" xfId="2" applyFont="1" applyFill="1" applyBorder="1" applyAlignment="1">
      <alignment horizontal="center" vertical="center"/>
    </xf>
    <xf numFmtId="0" fontId="35" fillId="2" borderId="52" xfId="2" applyFont="1" applyFill="1" applyBorder="1" applyAlignment="1" applyProtection="1">
      <alignment horizontal="center" wrapText="1"/>
      <protection locked="0"/>
    </xf>
    <xf numFmtId="0" fontId="28" fillId="2" borderId="26" xfId="2" applyFont="1" applyFill="1" applyBorder="1" applyAlignment="1" applyProtection="1">
      <alignment horizontal="center" vertical="center" wrapText="1"/>
    </xf>
    <xf numFmtId="0" fontId="28" fillId="0" borderId="55" xfId="2" applyFont="1" applyFill="1" applyBorder="1" applyAlignment="1" applyProtection="1">
      <alignment horizontal="center" vertical="center" wrapText="1"/>
    </xf>
    <xf numFmtId="0" fontId="28" fillId="2" borderId="55" xfId="2" applyFont="1" applyFill="1" applyBorder="1" applyAlignment="1" applyProtection="1">
      <alignment horizontal="center" vertical="center" wrapText="1"/>
    </xf>
    <xf numFmtId="0" fontId="41" fillId="2" borderId="52" xfId="2" applyFont="1" applyFill="1" applyBorder="1" applyAlignment="1" applyProtection="1">
      <alignment horizontal="left" vertical="top"/>
      <protection locked="0"/>
    </xf>
    <xf numFmtId="0" fontId="28" fillId="2" borderId="48" xfId="2" applyFont="1" applyFill="1" applyBorder="1" applyAlignment="1" applyProtection="1">
      <alignment vertical="center" wrapText="1"/>
    </xf>
    <xf numFmtId="0" fontId="28" fillId="0" borderId="26" xfId="2" applyFont="1" applyFill="1" applyBorder="1" applyAlignment="1" applyProtection="1">
      <alignment horizontal="center" vertical="center" wrapText="1"/>
    </xf>
    <xf numFmtId="0" fontId="28" fillId="2" borderId="23" xfId="2" applyFont="1" applyFill="1" applyBorder="1" applyAlignment="1" applyProtection="1">
      <alignment vertical="center" wrapText="1"/>
    </xf>
    <xf numFmtId="0" fontId="28" fillId="2" borderId="24" xfId="2" applyFont="1" applyFill="1" applyBorder="1" applyAlignment="1" applyProtection="1">
      <alignment vertical="center" wrapText="1"/>
    </xf>
    <xf numFmtId="0" fontId="28" fillId="2" borderId="26" xfId="2" applyFont="1" applyFill="1" applyBorder="1" applyAlignment="1" applyProtection="1">
      <alignment vertical="center" wrapText="1"/>
    </xf>
    <xf numFmtId="0" fontId="35" fillId="2" borderId="52" xfId="2" applyFont="1" applyFill="1" applyBorder="1" applyAlignment="1" applyProtection="1">
      <alignment horizontal="center" vertical="center" wrapText="1"/>
      <protection locked="0"/>
    </xf>
    <xf numFmtId="0" fontId="35" fillId="2" borderId="26" xfId="2" applyFont="1" applyFill="1" applyBorder="1" applyAlignment="1" applyProtection="1">
      <alignment horizontal="left"/>
      <protection locked="0"/>
    </xf>
    <xf numFmtId="0" fontId="28" fillId="2" borderId="25" xfId="2" applyFont="1" applyFill="1" applyBorder="1" applyAlignment="1" applyProtection="1">
      <alignment vertical="center" wrapText="1"/>
    </xf>
    <xf numFmtId="0" fontId="28" fillId="2" borderId="52" xfId="2" applyFont="1" applyFill="1" applyBorder="1" applyAlignment="1" applyProtection="1">
      <alignment horizontal="center" vertical="center" wrapText="1"/>
    </xf>
    <xf numFmtId="0" fontId="27" fillId="2" borderId="55" xfId="2" applyFont="1" applyFill="1" applyBorder="1" applyAlignment="1" applyProtection="1">
      <alignment horizontal="center" wrapText="1"/>
      <protection locked="0"/>
    </xf>
    <xf numFmtId="167" fontId="27" fillId="2" borderId="55" xfId="2" applyNumberFormat="1" applyFont="1" applyFill="1" applyBorder="1" applyAlignment="1" applyProtection="1">
      <alignment horizontal="center" wrapText="1"/>
      <protection locked="0"/>
    </xf>
    <xf numFmtId="0" fontId="22" fillId="2" borderId="55" xfId="2" applyFont="1" applyFill="1" applyBorder="1" applyAlignment="1" applyProtection="1">
      <alignment horizontal="center"/>
      <protection locked="0"/>
    </xf>
    <xf numFmtId="166" fontId="22" fillId="2" borderId="55" xfId="2" applyNumberFormat="1" applyFont="1" applyFill="1" applyBorder="1" applyAlignment="1" applyProtection="1">
      <alignment horizontal="center"/>
      <protection locked="0"/>
    </xf>
    <xf numFmtId="166" fontId="31" fillId="2" borderId="26" xfId="3" applyNumberFormat="1" applyFont="1" applyFill="1" applyBorder="1" applyAlignment="1" applyProtection="1">
      <alignment vertical="center"/>
      <protection locked="0"/>
    </xf>
    <xf numFmtId="166" fontId="31" fillId="2" borderId="51" xfId="3" applyNumberFormat="1" applyFont="1" applyFill="1" applyBorder="1" applyAlignment="1" applyProtection="1">
      <alignment vertical="center"/>
      <protection locked="0"/>
    </xf>
    <xf numFmtId="0" fontId="42" fillId="2" borderId="0" xfId="1" applyFont="1" applyFill="1" applyBorder="1" applyAlignment="1" applyProtection="1">
      <alignment vertical="center"/>
      <protection locked="0"/>
    </xf>
    <xf numFmtId="166" fontId="43" fillId="14" borderId="88" xfId="3" applyNumberFormat="1" applyFont="1" applyFill="1" applyBorder="1" applyAlignment="1" applyProtection="1">
      <alignment vertical="center"/>
      <protection locked="0"/>
    </xf>
    <xf numFmtId="166" fontId="43" fillId="14" borderId="26" xfId="3" applyNumberFormat="1" applyFont="1" applyFill="1" applyBorder="1" applyAlignment="1" applyProtection="1">
      <alignment vertical="center"/>
      <protection locked="0"/>
    </xf>
    <xf numFmtId="166" fontId="43" fillId="14" borderId="59" xfId="3" applyNumberFormat="1" applyFont="1" applyFill="1" applyBorder="1" applyAlignment="1" applyProtection="1">
      <alignment horizontal="center" vertical="center"/>
      <protection locked="0"/>
    </xf>
    <xf numFmtId="166" fontId="43" fillId="14" borderId="55" xfId="3" applyNumberFormat="1" applyFont="1" applyFill="1" applyBorder="1" applyAlignment="1" applyProtection="1">
      <alignment vertical="center"/>
      <protection locked="0"/>
    </xf>
    <xf numFmtId="166" fontId="19" fillId="2" borderId="26" xfId="3" applyNumberFormat="1" applyFont="1" applyFill="1" applyBorder="1" applyAlignment="1" applyProtection="1">
      <alignment horizontal="right" vertical="center"/>
      <protection locked="0"/>
    </xf>
    <xf numFmtId="166" fontId="19" fillId="2" borderId="26" xfId="3" applyNumberFormat="1" applyFont="1" applyFill="1" applyBorder="1" applyAlignment="1" applyProtection="1">
      <alignment horizontal="right"/>
      <protection locked="0"/>
    </xf>
    <xf numFmtId="166" fontId="31" fillId="2" borderId="26" xfId="3" applyNumberFormat="1" applyFont="1" applyFill="1" applyBorder="1" applyAlignment="1" applyProtection="1">
      <alignment horizontal="right"/>
      <protection locked="0"/>
    </xf>
    <xf numFmtId="0" fontId="28" fillId="2" borderId="26" xfId="1" applyFont="1" applyFill="1" applyBorder="1" applyAlignment="1" applyProtection="1">
      <alignment vertical="top" wrapText="1"/>
    </xf>
    <xf numFmtId="166" fontId="31" fillId="2" borderId="55" xfId="3" applyNumberFormat="1" applyFont="1" applyFill="1" applyBorder="1" applyAlignment="1" applyProtection="1">
      <alignment vertical="center"/>
      <protection locked="0"/>
    </xf>
    <xf numFmtId="166" fontId="31" fillId="2" borderId="56" xfId="3" applyNumberFormat="1" applyFont="1" applyFill="1" applyBorder="1" applyAlignment="1" applyProtection="1">
      <alignment vertical="center"/>
      <protection locked="0"/>
    </xf>
    <xf numFmtId="166" fontId="19" fillId="2" borderId="55" xfId="3" applyNumberFormat="1" applyFont="1" applyFill="1" applyBorder="1" applyAlignment="1" applyProtection="1">
      <alignment horizontal="right" vertical="center"/>
      <protection locked="0"/>
    </xf>
    <xf numFmtId="166" fontId="19" fillId="2" borderId="55" xfId="3" applyNumberFormat="1" applyFont="1" applyFill="1" applyBorder="1" applyAlignment="1" applyProtection="1">
      <alignment horizontal="right"/>
      <protection locked="0"/>
    </xf>
    <xf numFmtId="166" fontId="31" fillId="2" borderId="55" xfId="3" applyNumberFormat="1" applyFont="1" applyFill="1" applyBorder="1" applyAlignment="1" applyProtection="1">
      <alignment horizontal="right"/>
      <protection locked="0"/>
    </xf>
    <xf numFmtId="168" fontId="31" fillId="2" borderId="55" xfId="3" applyNumberFormat="1" applyFont="1" applyFill="1" applyBorder="1" applyAlignment="1" applyProtection="1">
      <alignment horizontal="right"/>
      <protection locked="0"/>
    </xf>
    <xf numFmtId="0" fontId="28" fillId="2" borderId="55" xfId="1" applyFont="1" applyFill="1" applyBorder="1" applyAlignment="1" applyProtection="1">
      <alignment vertical="top" wrapText="1"/>
    </xf>
    <xf numFmtId="166" fontId="31" fillId="7" borderId="55" xfId="3" applyNumberFormat="1" applyFont="1" applyFill="1" applyBorder="1" applyAlignment="1" applyProtection="1">
      <alignment vertical="center"/>
      <protection locked="0"/>
    </xf>
    <xf numFmtId="166" fontId="31" fillId="7" borderId="56" xfId="3" applyNumberFormat="1" applyFont="1" applyFill="1" applyBorder="1" applyAlignment="1" applyProtection="1">
      <alignment vertical="center"/>
      <protection locked="0"/>
    </xf>
    <xf numFmtId="0" fontId="44" fillId="7" borderId="0" xfId="1" applyFont="1" applyFill="1" applyBorder="1" applyAlignment="1" applyProtection="1">
      <alignment vertical="center"/>
      <protection locked="0"/>
    </xf>
    <xf numFmtId="166" fontId="45" fillId="18" borderId="88" xfId="3" applyNumberFormat="1" applyFont="1" applyFill="1" applyBorder="1" applyAlignment="1" applyProtection="1">
      <alignment vertical="center"/>
      <protection locked="0"/>
    </xf>
    <xf numFmtId="166" fontId="45" fillId="18" borderId="55" xfId="3" applyNumberFormat="1" applyFont="1" applyFill="1" applyBorder="1" applyAlignment="1" applyProtection="1">
      <alignment vertical="center"/>
      <protection locked="0"/>
    </xf>
    <xf numFmtId="166" fontId="45" fillId="18" borderId="57" xfId="3" applyNumberFormat="1" applyFont="1" applyFill="1" applyBorder="1" applyAlignment="1" applyProtection="1">
      <alignment vertical="center"/>
      <protection locked="0"/>
    </xf>
    <xf numFmtId="166" fontId="19" fillId="7" borderId="57" xfId="3" applyNumberFormat="1" applyFont="1" applyFill="1" applyBorder="1" applyAlignment="1" applyProtection="1">
      <alignment vertical="center"/>
      <protection locked="0"/>
    </xf>
    <xf numFmtId="166" fontId="19" fillId="7" borderId="55" xfId="3" applyNumberFormat="1" applyFont="1" applyFill="1" applyBorder="1" applyAlignment="1" applyProtection="1">
      <alignment horizontal="right"/>
      <protection locked="0"/>
    </xf>
    <xf numFmtId="0" fontId="15" fillId="7" borderId="55" xfId="1" applyFont="1" applyFill="1" applyBorder="1" applyAlignment="1" applyProtection="1">
      <alignment wrapText="1"/>
      <protection locked="0"/>
    </xf>
    <xf numFmtId="0" fontId="27" fillId="7" borderId="55" xfId="1" applyFont="1" applyFill="1" applyBorder="1" applyAlignment="1" applyProtection="1">
      <alignment wrapText="1"/>
      <protection locked="0"/>
    </xf>
    <xf numFmtId="166" fontId="26" fillId="7" borderId="55" xfId="3" applyNumberFormat="1" applyFont="1" applyFill="1" applyBorder="1" applyAlignment="1" applyProtection="1">
      <alignment horizontal="right"/>
      <protection locked="0"/>
    </xf>
    <xf numFmtId="0" fontId="22" fillId="7" borderId="55" xfId="1" applyFont="1" applyFill="1" applyBorder="1" applyAlignment="1" applyProtection="1">
      <alignment horizontal="right"/>
      <protection locked="0"/>
    </xf>
    <xf numFmtId="166" fontId="22" fillId="7" borderId="55" xfId="1" applyNumberFormat="1" applyFont="1" applyFill="1" applyBorder="1" applyAlignment="1" applyProtection="1">
      <alignment horizontal="right"/>
      <protection locked="0"/>
    </xf>
    <xf numFmtId="166" fontId="26" fillId="7" borderId="55" xfId="1" applyNumberFormat="1" applyFont="1" applyFill="1" applyBorder="1" applyAlignment="1" applyProtection="1">
      <alignment horizontal="right"/>
      <protection locked="0"/>
    </xf>
    <xf numFmtId="166" fontId="22" fillId="7" borderId="55" xfId="3" applyNumberFormat="1" applyFont="1" applyFill="1" applyBorder="1" applyAlignment="1" applyProtection="1">
      <alignment horizontal="right"/>
      <protection locked="0"/>
    </xf>
    <xf numFmtId="0" fontId="28" fillId="7" borderId="26" xfId="1" applyFont="1" applyFill="1" applyBorder="1" applyAlignment="1" applyProtection="1">
      <alignment vertical="center" wrapText="1"/>
    </xf>
    <xf numFmtId="0" fontId="28" fillId="7" borderId="55" xfId="1" applyFont="1" applyFill="1" applyBorder="1" applyAlignment="1" applyProtection="1">
      <alignment horizontal="left" vertical="top" wrapText="1"/>
    </xf>
    <xf numFmtId="166" fontId="19" fillId="7" borderId="25" xfId="3" applyNumberFormat="1" applyFont="1" applyFill="1" applyBorder="1" applyAlignment="1" applyProtection="1">
      <alignment horizontal="right"/>
      <protection locked="0"/>
    </xf>
    <xf numFmtId="166" fontId="15" fillId="7" borderId="25" xfId="3" applyNumberFormat="1" applyFont="1" applyFill="1" applyBorder="1" applyAlignment="1" applyProtection="1">
      <alignment horizontal="right" wrapText="1"/>
      <protection locked="0"/>
    </xf>
    <xf numFmtId="166" fontId="26" fillId="7" borderId="25" xfId="3" applyNumberFormat="1" applyFont="1" applyFill="1" applyBorder="1" applyAlignment="1" applyProtection="1">
      <alignment horizontal="right"/>
      <protection locked="0"/>
    </xf>
    <xf numFmtId="166" fontId="27" fillId="7" borderId="25" xfId="3" applyNumberFormat="1" applyFont="1" applyFill="1" applyBorder="1" applyAlignment="1" applyProtection="1">
      <alignment horizontal="right" wrapText="1"/>
      <protection locked="0"/>
    </xf>
    <xf numFmtId="0" fontId="27" fillId="7" borderId="25" xfId="1" applyFont="1" applyFill="1" applyBorder="1" applyAlignment="1" applyProtection="1">
      <alignment horizontal="right" wrapText="1"/>
      <protection locked="0"/>
    </xf>
    <xf numFmtId="0" fontId="22" fillId="7" borderId="25" xfId="1" applyFont="1" applyFill="1" applyBorder="1" applyAlignment="1" applyProtection="1">
      <alignment horizontal="right"/>
      <protection locked="0"/>
    </xf>
    <xf numFmtId="166" fontId="22" fillId="7" borderId="25" xfId="1" applyNumberFormat="1" applyFont="1" applyFill="1" applyBorder="1" applyAlignment="1" applyProtection="1">
      <alignment horizontal="right"/>
      <protection locked="0"/>
    </xf>
    <xf numFmtId="166" fontId="26" fillId="7" borderId="25" xfId="1" applyNumberFormat="1" applyFont="1" applyFill="1" applyBorder="1" applyAlignment="1" applyProtection="1">
      <alignment horizontal="right"/>
      <protection locked="0"/>
    </xf>
    <xf numFmtId="0" fontId="31" fillId="7" borderId="25" xfId="1" applyFont="1" applyFill="1" applyBorder="1" applyAlignment="1" applyProtection="1">
      <alignment horizontal="right"/>
      <protection locked="0"/>
    </xf>
    <xf numFmtId="166" fontId="22" fillId="7" borderId="25" xfId="3" applyNumberFormat="1" applyFont="1" applyFill="1" applyBorder="1" applyAlignment="1" applyProtection="1">
      <alignment horizontal="right"/>
      <protection locked="0"/>
    </xf>
    <xf numFmtId="0" fontId="28" fillId="7" borderId="25" xfId="1" applyFont="1" applyFill="1" applyBorder="1" applyAlignment="1" applyProtection="1">
      <alignment horizontal="left" vertical="top" wrapText="1"/>
    </xf>
    <xf numFmtId="166" fontId="19" fillId="7" borderId="26" xfId="3" applyNumberFormat="1" applyFont="1" applyFill="1" applyBorder="1" applyAlignment="1" applyProtection="1">
      <alignment horizontal="right"/>
      <protection locked="0"/>
    </xf>
    <xf numFmtId="0" fontId="15" fillId="7" borderId="26" xfId="1" applyFont="1" applyFill="1" applyBorder="1" applyAlignment="1" applyProtection="1">
      <alignment wrapText="1"/>
      <protection locked="0"/>
    </xf>
    <xf numFmtId="0" fontId="27" fillId="7" borderId="26" xfId="1" applyFont="1" applyFill="1" applyBorder="1" applyAlignment="1" applyProtection="1">
      <alignment wrapText="1"/>
      <protection locked="0"/>
    </xf>
    <xf numFmtId="166" fontId="26" fillId="7" borderId="26" xfId="3" applyNumberFormat="1" applyFont="1" applyFill="1" applyBorder="1" applyAlignment="1" applyProtection="1">
      <alignment horizontal="right"/>
      <protection locked="0"/>
    </xf>
    <xf numFmtId="0" fontId="22" fillId="7" borderId="26" xfId="1" applyFont="1" applyFill="1" applyBorder="1" applyAlignment="1" applyProtection="1">
      <alignment horizontal="right"/>
      <protection locked="0"/>
    </xf>
    <xf numFmtId="166" fontId="22" fillId="7" borderId="26" xfId="1" applyNumberFormat="1" applyFont="1" applyFill="1" applyBorder="1" applyAlignment="1" applyProtection="1">
      <alignment horizontal="right"/>
      <protection locked="0"/>
    </xf>
    <xf numFmtId="166" fontId="26" fillId="7" borderId="26" xfId="1" applyNumberFormat="1" applyFont="1" applyFill="1" applyBorder="1" applyAlignment="1" applyProtection="1">
      <alignment horizontal="right"/>
      <protection locked="0"/>
    </xf>
    <xf numFmtId="166" fontId="22" fillId="7" borderId="26" xfId="3" applyNumberFormat="1" applyFont="1" applyFill="1" applyBorder="1" applyAlignment="1" applyProtection="1">
      <alignment horizontal="right"/>
      <protection locked="0"/>
    </xf>
    <xf numFmtId="0" fontId="28" fillId="7" borderId="26" xfId="1" applyFont="1" applyFill="1" applyBorder="1" applyAlignment="1" applyProtection="1">
      <alignment horizontal="left" vertical="top" wrapText="1"/>
    </xf>
    <xf numFmtId="0" fontId="28" fillId="2" borderId="25" xfId="1" applyFont="1" applyFill="1" applyBorder="1" applyAlignment="1" applyProtection="1">
      <alignment vertical="top" wrapText="1"/>
    </xf>
    <xf numFmtId="0" fontId="46" fillId="0" borderId="2" xfId="1" applyFont="1" applyFill="1" applyBorder="1" applyAlignment="1">
      <alignment horizontal="left" vertical="center" wrapText="1"/>
    </xf>
    <xf numFmtId="0" fontId="46" fillId="2" borderId="25" xfId="1" applyFont="1" applyFill="1" applyBorder="1" applyAlignment="1" applyProtection="1">
      <alignment horizontal="left" vertical="top" wrapText="1"/>
    </xf>
    <xf numFmtId="0" fontId="46" fillId="2" borderId="26" xfId="1" applyFont="1" applyFill="1" applyBorder="1" applyAlignment="1" applyProtection="1">
      <alignment horizontal="left" vertical="top" wrapText="1"/>
    </xf>
    <xf numFmtId="0" fontId="46" fillId="2" borderId="55" xfId="1" applyFont="1" applyFill="1" applyBorder="1" applyAlignment="1" applyProtection="1">
      <alignment horizontal="left" vertical="top" wrapText="1"/>
    </xf>
    <xf numFmtId="0" fontId="13" fillId="2" borderId="0" xfId="1" applyFont="1" applyFill="1" applyBorder="1" applyAlignment="1" applyProtection="1">
      <alignment horizontal="left" vertical="top"/>
      <protection locked="0"/>
    </xf>
    <xf numFmtId="0" fontId="15" fillId="2" borderId="52" xfId="1" applyFont="1" applyFill="1" applyBorder="1" applyAlignment="1" applyProtection="1">
      <alignment horizontal="left" wrapText="1"/>
      <protection locked="0"/>
    </xf>
    <xf numFmtId="0" fontId="15" fillId="2" borderId="52" xfId="1" applyFont="1" applyFill="1" applyBorder="1" applyAlignment="1" applyProtection="1">
      <alignment horizontal="left" vertical="top" wrapText="1"/>
      <protection locked="0"/>
    </xf>
    <xf numFmtId="0" fontId="28" fillId="2" borderId="25" xfId="1" applyFont="1" applyFill="1" applyBorder="1" applyAlignment="1" applyProtection="1">
      <alignment horizontal="left" vertical="top"/>
    </xf>
    <xf numFmtId="0" fontId="15" fillId="2" borderId="52" xfId="1" applyFont="1" applyFill="1" applyBorder="1" applyAlignment="1" applyProtection="1">
      <alignment horizontal="left" vertical="top"/>
      <protection locked="0"/>
    </xf>
    <xf numFmtId="0" fontId="28" fillId="2" borderId="26" xfId="1" applyFont="1" applyFill="1" applyBorder="1" applyAlignment="1" applyProtection="1">
      <alignment vertical="center" wrapText="1"/>
    </xf>
    <xf numFmtId="0" fontId="28" fillId="2" borderId="55" xfId="1" applyFont="1" applyFill="1" applyBorder="1" applyAlignment="1" applyProtection="1">
      <alignment vertical="center" wrapText="1"/>
    </xf>
    <xf numFmtId="3" fontId="27" fillId="2" borderId="55" xfId="2" applyNumberFormat="1" applyFont="1" applyFill="1" applyBorder="1" applyAlignment="1" applyProtection="1">
      <alignment wrapText="1"/>
      <protection locked="0"/>
    </xf>
    <xf numFmtId="0" fontId="22" fillId="16" borderId="73" xfId="2" applyFont="1" applyFill="1" applyBorder="1" applyAlignment="1" applyProtection="1">
      <alignment vertical="center" wrapText="1"/>
      <protection locked="0"/>
    </xf>
    <xf numFmtId="0" fontId="22" fillId="16" borderId="74" xfId="2" applyFont="1" applyFill="1" applyBorder="1" applyAlignment="1" applyProtection="1">
      <alignment vertical="center" wrapText="1"/>
      <protection locked="0"/>
    </xf>
    <xf numFmtId="0" fontId="34" fillId="16" borderId="68" xfId="2" applyFont="1" applyFill="1" applyBorder="1" applyAlignment="1">
      <alignment horizontal="center" vertical="center"/>
    </xf>
    <xf numFmtId="0" fontId="27" fillId="17" borderId="55" xfId="2" applyFont="1" applyFill="1" applyBorder="1" applyAlignment="1" applyProtection="1">
      <alignment wrapText="1"/>
      <protection locked="0"/>
    </xf>
    <xf numFmtId="0" fontId="28" fillId="17" borderId="26" xfId="2" applyFont="1" applyFill="1" applyBorder="1" applyAlignment="1" applyProtection="1">
      <alignment horizontal="left" vertical="top" wrapText="1"/>
    </xf>
    <xf numFmtId="0" fontId="22" fillId="17" borderId="55" xfId="2" applyFont="1" applyFill="1" applyBorder="1" applyAlignment="1" applyProtection="1">
      <alignment horizontal="right"/>
      <protection locked="0"/>
    </xf>
    <xf numFmtId="166" fontId="48" fillId="19" borderId="26" xfId="3" applyNumberFormat="1" applyFont="1" applyFill="1" applyBorder="1" applyAlignment="1" applyProtection="1">
      <alignment horizontal="right"/>
      <protection locked="0"/>
    </xf>
    <xf numFmtId="0" fontId="15" fillId="7" borderId="0" xfId="2" applyFont="1" applyFill="1" applyBorder="1" applyAlignment="1" applyProtection="1">
      <protection locked="0"/>
    </xf>
    <xf numFmtId="0" fontId="49" fillId="7" borderId="0" xfId="2" applyFont="1" applyFill="1" applyBorder="1" applyAlignment="1" applyProtection="1">
      <protection locked="0"/>
    </xf>
    <xf numFmtId="166" fontId="26" fillId="7" borderId="52" xfId="3" applyNumberFormat="1" applyFont="1" applyFill="1" applyBorder="1" applyAlignment="1" applyProtection="1">
      <alignment horizontal="right"/>
      <protection locked="0"/>
    </xf>
    <xf numFmtId="166" fontId="15" fillId="7" borderId="52" xfId="3" applyNumberFormat="1" applyFont="1" applyFill="1" applyBorder="1" applyAlignment="1" applyProtection="1">
      <alignment horizontal="right" wrapText="1"/>
      <protection locked="0"/>
    </xf>
    <xf numFmtId="166" fontId="27" fillId="7" borderId="52" xfId="3" applyNumberFormat="1" applyFont="1" applyFill="1" applyBorder="1" applyAlignment="1" applyProtection="1">
      <alignment horizontal="right" wrapText="1"/>
      <protection locked="0"/>
    </xf>
    <xf numFmtId="0" fontId="27" fillId="7" borderId="52" xfId="2" applyFont="1" applyFill="1" applyBorder="1" applyAlignment="1" applyProtection="1">
      <alignment horizontal="right" wrapText="1"/>
      <protection locked="0"/>
    </xf>
    <xf numFmtId="0" fontId="22" fillId="7" borderId="52" xfId="2" applyFont="1" applyFill="1" applyBorder="1" applyAlignment="1" applyProtection="1">
      <alignment horizontal="right"/>
      <protection locked="0"/>
    </xf>
    <xf numFmtId="166" fontId="22" fillId="7" borderId="52" xfId="2" applyNumberFormat="1" applyFont="1" applyFill="1" applyBorder="1" applyAlignment="1" applyProtection="1">
      <alignment horizontal="right"/>
      <protection locked="0"/>
    </xf>
    <xf numFmtId="166" fontId="26" fillId="7" borderId="52" xfId="2" applyNumberFormat="1" applyFont="1" applyFill="1" applyBorder="1" applyAlignment="1" applyProtection="1">
      <alignment horizontal="right"/>
      <protection locked="0"/>
    </xf>
    <xf numFmtId="0" fontId="31" fillId="7" borderId="52" xfId="2" applyFont="1" applyFill="1" applyBorder="1" applyAlignment="1" applyProtection="1">
      <alignment horizontal="right"/>
      <protection locked="0"/>
    </xf>
    <xf numFmtId="166" fontId="22" fillId="7" borderId="52" xfId="3" applyNumberFormat="1" applyFont="1" applyFill="1" applyBorder="1" applyAlignment="1" applyProtection="1">
      <alignment horizontal="right"/>
      <protection locked="0"/>
    </xf>
    <xf numFmtId="0" fontId="27" fillId="7" borderId="0" xfId="2" applyFont="1" applyFill="1" applyBorder="1" applyAlignment="1" applyProtection="1">
      <protection locked="0"/>
    </xf>
    <xf numFmtId="0" fontId="27" fillId="7" borderId="26" xfId="2" applyFont="1" applyFill="1" applyBorder="1" applyAlignment="1" applyProtection="1">
      <alignment wrapText="1"/>
      <protection locked="0"/>
    </xf>
    <xf numFmtId="0" fontId="22" fillId="7" borderId="26" xfId="2" applyFont="1" applyFill="1" applyBorder="1" applyAlignment="1" applyProtection="1">
      <alignment horizontal="right"/>
      <protection locked="0"/>
    </xf>
    <xf numFmtId="166" fontId="22" fillId="7" borderId="26" xfId="2" applyNumberFormat="1" applyFont="1" applyFill="1" applyBorder="1" applyAlignment="1" applyProtection="1">
      <alignment horizontal="right"/>
      <protection locked="0"/>
    </xf>
    <xf numFmtId="166" fontId="26" fillId="7" borderId="26" xfId="2" applyNumberFormat="1" applyFont="1" applyFill="1" applyBorder="1" applyAlignment="1" applyProtection="1">
      <alignment horizontal="right"/>
      <protection locked="0"/>
    </xf>
    <xf numFmtId="0" fontId="28" fillId="7" borderId="26" xfId="2" applyFont="1" applyFill="1" applyBorder="1" applyAlignment="1" applyProtection="1">
      <alignment horizontal="left" vertical="top" wrapText="1"/>
    </xf>
    <xf numFmtId="0" fontId="27" fillId="7" borderId="55" xfId="2" applyFont="1" applyFill="1" applyBorder="1" applyAlignment="1" applyProtection="1">
      <alignment wrapText="1"/>
      <protection locked="0"/>
    </xf>
    <xf numFmtId="0" fontId="22" fillId="7" borderId="55" xfId="2" applyFont="1" applyFill="1" applyBorder="1" applyAlignment="1" applyProtection="1">
      <alignment horizontal="right"/>
      <protection locked="0"/>
    </xf>
    <xf numFmtId="166" fontId="22" fillId="7" borderId="55" xfId="2" applyNumberFormat="1" applyFont="1" applyFill="1" applyBorder="1" applyAlignment="1" applyProtection="1">
      <alignment horizontal="right"/>
      <protection locked="0"/>
    </xf>
    <xf numFmtId="166" fontId="26" fillId="7" borderId="55" xfId="2" applyNumberFormat="1" applyFont="1" applyFill="1" applyBorder="1" applyAlignment="1" applyProtection="1">
      <alignment horizontal="right"/>
      <protection locked="0"/>
    </xf>
    <xf numFmtId="0" fontId="28" fillId="7" borderId="55" xfId="2" applyFont="1" applyFill="1" applyBorder="1" applyAlignment="1" applyProtection="1">
      <alignment horizontal="left" vertical="top" wrapText="1"/>
    </xf>
    <xf numFmtId="0" fontId="28" fillId="2" borderId="25" xfId="1" applyFont="1" applyFill="1" applyBorder="1" applyAlignment="1" applyProtection="1">
      <alignment vertical="center" wrapText="1"/>
    </xf>
    <xf numFmtId="0" fontId="28" fillId="2" borderId="25" xfId="2" applyFont="1" applyFill="1" applyBorder="1" applyAlignment="1" applyProtection="1">
      <alignment horizontal="center" vertical="center" wrapText="1"/>
    </xf>
    <xf numFmtId="0" fontId="29" fillId="2" borderId="23" xfId="2" applyFont="1" applyFill="1" applyBorder="1" applyAlignment="1">
      <alignment horizontal="center" vertical="center"/>
    </xf>
    <xf numFmtId="0" fontId="29" fillId="2" borderId="54" xfId="2" applyFont="1" applyFill="1" applyBorder="1" applyAlignment="1">
      <alignment horizontal="center" vertical="center"/>
    </xf>
    <xf numFmtId="0" fontId="29" fillId="2" borderId="72" xfId="2" applyFont="1" applyFill="1" applyBorder="1" applyAlignment="1">
      <alignment horizontal="center" vertical="center"/>
    </xf>
    <xf numFmtId="0" fontId="29" fillId="2" borderId="68" xfId="2" applyFont="1" applyFill="1" applyBorder="1" applyAlignment="1">
      <alignment horizontal="center" vertical="center"/>
    </xf>
    <xf numFmtId="0" fontId="22" fillId="2" borderId="24" xfId="2" applyFont="1" applyFill="1" applyBorder="1" applyAlignment="1" applyProtection="1">
      <alignment horizontal="right"/>
      <protection locked="0"/>
    </xf>
    <xf numFmtId="166" fontId="22" fillId="2" borderId="24" xfId="2" applyNumberFormat="1" applyFont="1" applyFill="1" applyBorder="1" applyAlignment="1" applyProtection="1">
      <alignment horizontal="right"/>
      <protection locked="0"/>
    </xf>
    <xf numFmtId="166" fontId="26" fillId="2" borderId="24" xfId="2" applyNumberFormat="1" applyFont="1" applyFill="1" applyBorder="1" applyAlignment="1" applyProtection="1">
      <alignment horizontal="right"/>
      <protection locked="0"/>
    </xf>
    <xf numFmtId="0" fontId="28" fillId="0" borderId="26" xfId="1" applyFont="1" applyFill="1" applyBorder="1" applyAlignment="1" applyProtection="1">
      <alignment vertical="center" wrapText="1"/>
    </xf>
    <xf numFmtId="166" fontId="22" fillId="2" borderId="52" xfId="3" applyNumberFormat="1" applyFont="1" applyFill="1" applyBorder="1" applyAlignment="1" applyProtection="1">
      <alignment vertical="center"/>
      <protection locked="0"/>
    </xf>
    <xf numFmtId="166" fontId="22" fillId="2" borderId="79" xfId="3" applyNumberFormat="1" applyFont="1" applyFill="1" applyBorder="1" applyAlignment="1" applyProtection="1">
      <alignment vertical="center"/>
      <protection locked="0"/>
    </xf>
    <xf numFmtId="166" fontId="24" fillId="14" borderId="48" xfId="3" applyNumberFormat="1" applyFont="1" applyFill="1" applyBorder="1" applyAlignment="1" applyProtection="1">
      <alignment vertical="center"/>
      <protection locked="0"/>
    </xf>
    <xf numFmtId="0" fontId="28" fillId="0" borderId="55" xfId="1" applyFont="1" applyFill="1" applyBorder="1" applyAlignment="1" applyProtection="1">
      <alignment vertical="center" wrapText="1"/>
    </xf>
    <xf numFmtId="0" fontId="15" fillId="2" borderId="52" xfId="1" applyFont="1" applyFill="1" applyBorder="1" applyAlignment="1" applyProtection="1">
      <alignment vertical="center" wrapText="1"/>
      <protection locked="0"/>
    </xf>
    <xf numFmtId="166" fontId="24" fillId="14" borderId="23" xfId="3" applyNumberFormat="1" applyFont="1" applyFill="1" applyBorder="1" applyAlignment="1" applyProtection="1">
      <alignment vertical="center"/>
      <protection locked="0"/>
    </xf>
    <xf numFmtId="166" fontId="25" fillId="15" borderId="24" xfId="3" applyNumberFormat="1" applyFont="1" applyFill="1" applyBorder="1" applyAlignment="1" applyProtection="1">
      <alignment horizontal="right"/>
      <protection locked="0"/>
    </xf>
    <xf numFmtId="0" fontId="28" fillId="2" borderId="24" xfId="1" applyFont="1" applyFill="1" applyBorder="1" applyAlignment="1" applyProtection="1">
      <alignment vertical="center" wrapText="1"/>
    </xf>
    <xf numFmtId="0" fontId="23" fillId="2" borderId="52" xfId="2" applyFont="1" applyFill="1" applyBorder="1" applyAlignment="1" applyProtection="1">
      <protection locked="0"/>
    </xf>
    <xf numFmtId="166" fontId="25" fillId="15" borderId="52" xfId="3" applyNumberFormat="1" applyFont="1" applyFill="1" applyBorder="1" applyAlignment="1" applyProtection="1">
      <alignment horizontal="right"/>
      <protection locked="0"/>
    </xf>
    <xf numFmtId="0" fontId="15" fillId="2" borderId="79" xfId="1" applyFont="1" applyFill="1" applyBorder="1" applyAlignment="1" applyProtection="1">
      <alignment vertical="center" wrapText="1"/>
      <protection locked="0"/>
    </xf>
    <xf numFmtId="0" fontId="28" fillId="2" borderId="91" xfId="1" applyFont="1" applyFill="1" applyBorder="1" applyAlignment="1" applyProtection="1">
      <alignment horizontal="left" vertical="top" wrapText="1"/>
    </xf>
    <xf numFmtId="0" fontId="23" fillId="2" borderId="26" xfId="2" applyFont="1" applyFill="1" applyBorder="1" applyAlignment="1" applyProtection="1">
      <protection locked="0"/>
    </xf>
    <xf numFmtId="0" fontId="28" fillId="2" borderId="51" xfId="1" applyFont="1" applyFill="1" applyBorder="1" applyAlignment="1" applyProtection="1">
      <alignment vertical="center" wrapText="1"/>
    </xf>
    <xf numFmtId="0" fontId="28" fillId="0" borderId="51" xfId="1" applyFont="1" applyFill="1" applyBorder="1" applyAlignment="1" applyProtection="1">
      <alignment vertical="center" wrapText="1"/>
    </xf>
    <xf numFmtId="0" fontId="23" fillId="2" borderId="55" xfId="2" applyFont="1" applyFill="1" applyBorder="1" applyAlignment="1" applyProtection="1">
      <protection locked="0"/>
    </xf>
    <xf numFmtId="166" fontId="25" fillId="15" borderId="55" xfId="3" applyNumberFormat="1" applyFont="1" applyFill="1" applyBorder="1" applyAlignment="1" applyProtection="1">
      <alignment horizontal="right"/>
      <protection locked="0"/>
    </xf>
    <xf numFmtId="0" fontId="28" fillId="2" borderId="56" xfId="1" applyFont="1" applyFill="1" applyBorder="1" applyAlignment="1" applyProtection="1">
      <alignment vertical="center" wrapText="1"/>
    </xf>
    <xf numFmtId="166" fontId="22" fillId="2" borderId="25" xfId="3" applyNumberFormat="1" applyFont="1" applyFill="1" applyBorder="1" applyAlignment="1" applyProtection="1">
      <alignment vertical="center"/>
      <protection locked="0"/>
    </xf>
    <xf numFmtId="166" fontId="22" fillId="2" borderId="71" xfId="3" applyNumberFormat="1" applyFont="1" applyFill="1" applyBorder="1" applyAlignment="1" applyProtection="1">
      <alignment vertical="center"/>
      <protection locked="0"/>
    </xf>
    <xf numFmtId="166" fontId="25" fillId="15" borderId="25" xfId="3" applyNumberFormat="1" applyFont="1" applyFill="1" applyBorder="1" applyAlignment="1" applyProtection="1">
      <alignment horizontal="right"/>
      <protection locked="0"/>
    </xf>
    <xf numFmtId="0" fontId="28" fillId="2" borderId="57" xfId="1" applyFont="1" applyFill="1" applyBorder="1" applyAlignment="1" applyProtection="1">
      <alignment vertical="center" wrapText="1"/>
    </xf>
    <xf numFmtId="0" fontId="28" fillId="2" borderId="52" xfId="1" applyFont="1" applyFill="1" applyBorder="1" applyAlignment="1" applyProtection="1">
      <alignment vertical="center" wrapText="1"/>
    </xf>
    <xf numFmtId="0" fontId="29" fillId="2" borderId="25" xfId="2" applyFont="1" applyFill="1" applyBorder="1" applyAlignment="1">
      <alignment horizontal="center" vertical="center"/>
    </xf>
    <xf numFmtId="0" fontId="29" fillId="2" borderId="71" xfId="2" applyFont="1" applyFill="1" applyBorder="1" applyAlignment="1">
      <alignment horizontal="center" vertical="center"/>
    </xf>
    <xf numFmtId="0" fontId="29" fillId="2" borderId="51" xfId="2" applyFont="1" applyFill="1" applyBorder="1" applyAlignment="1">
      <alignment horizontal="center" vertical="center"/>
    </xf>
    <xf numFmtId="0" fontId="29" fillId="2" borderId="92" xfId="2" applyFont="1" applyFill="1" applyBorder="1" applyAlignment="1">
      <alignment horizontal="center" vertical="center"/>
    </xf>
    <xf numFmtId="0" fontId="22" fillId="2" borderId="72" xfId="2" applyFont="1" applyFill="1" applyBorder="1" applyAlignment="1" applyProtection="1">
      <alignment horizontal="center" wrapText="1"/>
      <protection locked="0"/>
    </xf>
    <xf numFmtId="0" fontId="22" fillId="2" borderId="70" xfId="2" applyFont="1" applyFill="1" applyBorder="1" applyAlignment="1" applyProtection="1">
      <alignment horizontal="center" wrapText="1"/>
      <protection locked="0"/>
    </xf>
    <xf numFmtId="0" fontId="22" fillId="2" borderId="72" xfId="2" applyFont="1" applyFill="1" applyBorder="1" applyAlignment="1" applyProtection="1">
      <alignment horizontal="center" vertical="center" wrapText="1"/>
      <protection locked="0"/>
    </xf>
    <xf numFmtId="0" fontId="22" fillId="2" borderId="68" xfId="2" applyFont="1" applyFill="1" applyBorder="1" applyAlignment="1" applyProtection="1">
      <alignment horizontal="center" vertical="center" wrapText="1"/>
      <protection locked="0"/>
    </xf>
    <xf numFmtId="0" fontId="22" fillId="2" borderId="0" xfId="2" applyFont="1" applyFill="1" applyBorder="1" applyAlignment="1" applyProtection="1">
      <alignment horizontal="center" wrapText="1"/>
      <protection locked="0"/>
    </xf>
    <xf numFmtId="0" fontId="22" fillId="20" borderId="26" xfId="3" applyNumberFormat="1" applyFont="1" applyFill="1" applyBorder="1" applyAlignment="1" applyProtection="1">
      <alignment horizontal="center" wrapText="1"/>
      <protection locked="0"/>
    </xf>
    <xf numFmtId="0" fontId="22" fillId="20" borderId="51" xfId="3" applyNumberFormat="1" applyFont="1" applyFill="1" applyBorder="1" applyAlignment="1" applyProtection="1">
      <alignment horizontal="center" wrapText="1"/>
      <protection locked="0"/>
    </xf>
    <xf numFmtId="0" fontId="23" fillId="20" borderId="0" xfId="2" applyFont="1" applyFill="1" applyBorder="1" applyAlignment="1" applyProtection="1">
      <protection locked="0"/>
    </xf>
    <xf numFmtId="166" fontId="22" fillId="20" borderId="32" xfId="3" applyNumberFormat="1" applyFont="1" applyFill="1" applyBorder="1" applyAlignment="1" applyProtection="1">
      <alignment vertical="center" wrapText="1"/>
      <protection locked="0"/>
    </xf>
    <xf numFmtId="166" fontId="26" fillId="20" borderId="26" xfId="3" applyNumberFormat="1" applyFont="1" applyFill="1" applyBorder="1" applyAlignment="1" applyProtection="1">
      <alignment vertical="center" wrapText="1"/>
      <protection locked="0"/>
    </xf>
    <xf numFmtId="166" fontId="26" fillId="20" borderId="26" xfId="3" applyNumberFormat="1" applyFont="1" applyFill="1" applyBorder="1" applyAlignment="1" applyProtection="1">
      <alignment horizontal="center" vertical="center" wrapText="1"/>
      <protection locked="0"/>
    </xf>
    <xf numFmtId="0" fontId="22" fillId="20" borderId="26" xfId="2" applyFont="1" applyFill="1" applyBorder="1" applyAlignment="1" applyProtection="1">
      <alignment horizontal="center" vertical="center" wrapText="1"/>
      <protection locked="0"/>
    </xf>
    <xf numFmtId="0" fontId="22" fillId="20" borderId="92" xfId="2" applyFont="1" applyFill="1" applyBorder="1" applyAlignment="1" applyProtection="1">
      <alignment horizontal="center" vertical="center" wrapText="1"/>
      <protection locked="0"/>
    </xf>
    <xf numFmtId="166" fontId="26" fillId="20" borderId="89" xfId="3" applyNumberFormat="1" applyFont="1" applyFill="1" applyBorder="1" applyAlignment="1" applyProtection="1">
      <alignment horizontal="center" vertical="center" wrapText="1"/>
    </xf>
    <xf numFmtId="0" fontId="22" fillId="20" borderId="32" xfId="2" applyFont="1" applyFill="1" applyBorder="1" applyAlignment="1" applyProtection="1">
      <alignment horizontal="center" vertical="center" wrapText="1"/>
    </xf>
    <xf numFmtId="0" fontId="22" fillId="20" borderId="26" xfId="2" applyFont="1" applyFill="1" applyBorder="1" applyAlignment="1" applyProtection="1">
      <alignment horizontal="center" vertical="center" wrapText="1"/>
    </xf>
    <xf numFmtId="0" fontId="22" fillId="20" borderId="51" xfId="2" applyFont="1" applyFill="1" applyBorder="1" applyAlignment="1" applyProtection="1">
      <alignment horizontal="center" vertical="center" wrapText="1"/>
    </xf>
    <xf numFmtId="0" fontId="26" fillId="20" borderId="32" xfId="2" applyFont="1" applyFill="1" applyBorder="1" applyAlignment="1" applyProtection="1">
      <alignment horizontal="center" vertical="center" wrapText="1"/>
      <protection locked="0"/>
    </xf>
    <xf numFmtId="166" fontId="22" fillId="20" borderId="51" xfId="3" applyNumberFormat="1" applyFont="1" applyFill="1" applyBorder="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19" fillId="2" borderId="0" xfId="2" applyFont="1" applyFill="1" applyBorder="1" applyAlignment="1">
      <alignment wrapText="1"/>
    </xf>
    <xf numFmtId="0" fontId="31" fillId="2" borderId="0" xfId="2" applyFont="1" applyFill="1" applyBorder="1" applyAlignment="1">
      <alignment wrapText="1"/>
    </xf>
    <xf numFmtId="0" fontId="31" fillId="2" borderId="0" xfId="2" applyFont="1" applyFill="1" applyBorder="1" applyAlignment="1">
      <alignment vertical="center" wrapText="1"/>
    </xf>
    <xf numFmtId="0" fontId="31" fillId="16" borderId="72" xfId="2" applyFont="1" applyFill="1" applyBorder="1" applyAlignment="1" applyProtection="1">
      <alignment vertical="center"/>
      <protection locked="0"/>
    </xf>
    <xf numFmtId="0" fontId="31" fillId="16" borderId="67" xfId="2" applyFont="1" applyFill="1" applyBorder="1" applyAlignment="1" applyProtection="1">
      <alignment vertical="center"/>
      <protection locked="0"/>
    </xf>
    <xf numFmtId="0" fontId="5" fillId="2" borderId="0" xfId="1" applyFont="1" applyFill="1" applyAlignment="1">
      <alignment horizontal="left"/>
    </xf>
    <xf numFmtId="0" fontId="5" fillId="2" borderId="0" xfId="1" applyFont="1" applyFill="1" applyAlignment="1">
      <alignment horizontal="center"/>
    </xf>
    <xf numFmtId="0" fontId="0" fillId="2" borderId="0" xfId="0" applyFont="1" applyFill="1" applyBorder="1"/>
    <xf numFmtId="0" fontId="0" fillId="2" borderId="0" xfId="0" applyFont="1" applyFill="1" applyBorder="1" applyAlignment="1">
      <alignment horizontal="left"/>
    </xf>
    <xf numFmtId="0" fontId="0" fillId="0" borderId="0" xfId="0" applyFont="1" applyAlignment="1">
      <alignment horizontal="left"/>
    </xf>
    <xf numFmtId="0" fontId="0" fillId="2" borderId="0" xfId="0" applyFont="1" applyFill="1"/>
    <xf numFmtId="0" fontId="6" fillId="2" borderId="0" xfId="1" applyFont="1" applyFill="1" applyBorder="1" applyAlignment="1"/>
    <xf numFmtId="0" fontId="6" fillId="0" borderId="0" xfId="1" applyFont="1" applyAlignment="1"/>
    <xf numFmtId="0" fontId="8" fillId="0" borderId="103" xfId="0" applyFont="1" applyFill="1" applyBorder="1" applyAlignment="1">
      <alignment vertical="center" wrapText="1"/>
    </xf>
    <xf numFmtId="0" fontId="8" fillId="0" borderId="10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7" xfId="0" applyFont="1" applyFill="1" applyBorder="1" applyAlignment="1">
      <alignment vertical="center" wrapText="1"/>
    </xf>
    <xf numFmtId="166" fontId="31" fillId="2" borderId="23" xfId="3" applyNumberFormat="1" applyFont="1" applyFill="1" applyBorder="1" applyAlignment="1" applyProtection="1">
      <alignment horizontal="right"/>
      <protection locked="0"/>
    </xf>
    <xf numFmtId="0" fontId="22" fillId="2" borderId="23" xfId="2" applyFont="1" applyFill="1" applyBorder="1" applyAlignment="1" applyProtection="1">
      <alignment horizontal="right"/>
      <protection locked="0"/>
    </xf>
    <xf numFmtId="166" fontId="26" fillId="2" borderId="23" xfId="3" applyNumberFormat="1" applyFont="1" applyFill="1" applyBorder="1" applyAlignment="1" applyProtection="1">
      <alignment horizontal="right"/>
      <protection locked="0"/>
    </xf>
    <xf numFmtId="166" fontId="31" fillId="2" borderId="76" xfId="3" applyNumberFormat="1" applyFont="1" applyFill="1" applyBorder="1" applyAlignment="1" applyProtection="1">
      <alignment horizontal="right"/>
      <protection locked="0"/>
    </xf>
    <xf numFmtId="166" fontId="31" fillId="2" borderId="95" xfId="3" applyNumberFormat="1" applyFont="1" applyFill="1" applyBorder="1" applyAlignment="1" applyProtection="1">
      <alignment horizontal="right"/>
      <protection locked="0"/>
    </xf>
    <xf numFmtId="166" fontId="24" fillId="14" borderId="0" xfId="3" applyNumberFormat="1" applyFont="1" applyFill="1" applyBorder="1" applyAlignment="1" applyProtection="1">
      <alignment horizontal="center" vertical="center"/>
      <protection locked="0"/>
    </xf>
    <xf numFmtId="166" fontId="22" fillId="2" borderId="83" xfId="3" applyNumberFormat="1" applyFont="1" applyFill="1" applyBorder="1" applyAlignment="1" applyProtection="1">
      <alignment horizontal="right"/>
      <protection locked="0"/>
    </xf>
    <xf numFmtId="0" fontId="5" fillId="7" borderId="0" xfId="1" applyFont="1" applyFill="1" applyBorder="1"/>
    <xf numFmtId="0" fontId="57" fillId="3" borderId="2" xfId="0" applyFont="1" applyFill="1" applyBorder="1" applyAlignment="1">
      <alignment horizontal="left" vertical="center" wrapText="1"/>
    </xf>
    <xf numFmtId="0" fontId="8" fillId="7" borderId="2" xfId="0" applyFont="1" applyFill="1" applyBorder="1" applyAlignment="1">
      <alignment horizontal="center" vertical="center" wrapText="1"/>
    </xf>
    <xf numFmtId="0" fontId="6" fillId="3" borderId="2" xfId="0" applyFont="1" applyFill="1" applyBorder="1" applyAlignment="1">
      <alignment vertical="center" wrapText="1"/>
    </xf>
    <xf numFmtId="0" fontId="6" fillId="0" borderId="2" xfId="0" applyFont="1" applyFill="1" applyBorder="1" applyAlignment="1">
      <alignment horizontal="center" vertical="center" wrapText="1"/>
    </xf>
    <xf numFmtId="0" fontId="51" fillId="2" borderId="0" xfId="2" applyFont="1" applyFill="1" applyBorder="1" applyAlignment="1">
      <alignment horizontal="center" wrapText="1"/>
    </xf>
    <xf numFmtId="169" fontId="22" fillId="2" borderId="55" xfId="6" applyNumberFormat="1" applyFont="1" applyFill="1" applyBorder="1" applyAlignment="1" applyProtection="1">
      <alignment horizontal="right"/>
      <protection locked="0"/>
    </xf>
    <xf numFmtId="0" fontId="28" fillId="2" borderId="55" xfId="0" applyFont="1" applyFill="1" applyBorder="1" applyAlignment="1" applyProtection="1">
      <alignment horizontal="left" vertical="top" wrapText="1"/>
    </xf>
    <xf numFmtId="0" fontId="27" fillId="2" borderId="55" xfId="0" applyFont="1" applyFill="1" applyBorder="1" applyAlignment="1" applyProtection="1">
      <alignment wrapText="1"/>
      <protection locked="0"/>
    </xf>
    <xf numFmtId="166" fontId="26" fillId="2" borderId="55" xfId="0" applyNumberFormat="1" applyFont="1" applyFill="1" applyBorder="1" applyAlignment="1" applyProtection="1">
      <alignment horizontal="right"/>
      <protection locked="0"/>
    </xf>
    <xf numFmtId="166" fontId="22" fillId="2" borderId="55" xfId="0" applyNumberFormat="1" applyFont="1" applyFill="1" applyBorder="1" applyAlignment="1" applyProtection="1">
      <alignment horizontal="right"/>
      <protection locked="0"/>
    </xf>
    <xf numFmtId="0" fontId="22" fillId="2" borderId="55" xfId="0" applyFont="1" applyFill="1" applyBorder="1" applyAlignment="1" applyProtection="1">
      <alignment horizontal="right"/>
      <protection locked="0"/>
    </xf>
    <xf numFmtId="0" fontId="23" fillId="2" borderId="0" xfId="0" applyFont="1" applyFill="1" applyBorder="1" applyAlignment="1" applyProtection="1">
      <protection locked="0"/>
    </xf>
    <xf numFmtId="0" fontId="27" fillId="2" borderId="0" xfId="0" applyFont="1" applyFill="1" applyBorder="1" applyAlignment="1" applyProtection="1">
      <protection locked="0"/>
    </xf>
    <xf numFmtId="0" fontId="27" fillId="2" borderId="26" xfId="0" applyFont="1" applyFill="1" applyBorder="1" applyAlignment="1" applyProtection="1">
      <alignment wrapText="1"/>
      <protection locked="0"/>
    </xf>
    <xf numFmtId="166" fontId="26" fillId="2" borderId="26" xfId="0" applyNumberFormat="1" applyFont="1" applyFill="1" applyBorder="1" applyAlignment="1" applyProtection="1">
      <alignment horizontal="right"/>
      <protection locked="0"/>
    </xf>
    <xf numFmtId="166" fontId="22" fillId="2" borderId="26" xfId="0" applyNumberFormat="1" applyFont="1" applyFill="1" applyBorder="1" applyAlignment="1" applyProtection="1">
      <alignment horizontal="right"/>
      <protection locked="0"/>
    </xf>
    <xf numFmtId="0" fontId="22" fillId="2" borderId="26" xfId="0" applyFont="1" applyFill="1" applyBorder="1" applyAlignment="1" applyProtection="1">
      <alignment horizontal="right"/>
      <protection locked="0"/>
    </xf>
    <xf numFmtId="0" fontId="28" fillId="2" borderId="26" xfId="0" applyFont="1" applyFill="1" applyBorder="1" applyAlignment="1" applyProtection="1">
      <alignment horizontal="left" vertical="top" wrapText="1"/>
    </xf>
    <xf numFmtId="0" fontId="31" fillId="2" borderId="52" xfId="0" applyFont="1" applyFill="1" applyBorder="1" applyAlignment="1" applyProtection="1">
      <alignment horizontal="right"/>
      <protection locked="0"/>
    </xf>
    <xf numFmtId="166" fontId="26" fillId="2" borderId="52" xfId="0" applyNumberFormat="1" applyFont="1" applyFill="1" applyBorder="1" applyAlignment="1" applyProtection="1">
      <alignment horizontal="right"/>
      <protection locked="0"/>
    </xf>
    <xf numFmtId="166" fontId="22" fillId="2" borderId="52" xfId="0" applyNumberFormat="1" applyFont="1" applyFill="1" applyBorder="1" applyAlignment="1" applyProtection="1">
      <alignment horizontal="right"/>
      <protection locked="0"/>
    </xf>
    <xf numFmtId="0" fontId="22" fillId="2" borderId="52" xfId="0" applyFont="1" applyFill="1" applyBorder="1" applyAlignment="1" applyProtection="1">
      <alignment horizontal="right"/>
      <protection locked="0"/>
    </xf>
    <xf numFmtId="0" fontId="27" fillId="2" borderId="52" xfId="0" applyFont="1" applyFill="1" applyBorder="1" applyAlignment="1" applyProtection="1">
      <alignment horizontal="right" wrapText="1"/>
      <protection locked="0"/>
    </xf>
    <xf numFmtId="0" fontId="15" fillId="2" borderId="0" xfId="0" applyFont="1" applyFill="1" applyBorder="1" applyAlignment="1" applyProtection="1">
      <protection locked="0"/>
    </xf>
    <xf numFmtId="0" fontId="28" fillId="0" borderId="55" xfId="0" applyFont="1" applyFill="1" applyBorder="1" applyAlignment="1" applyProtection="1">
      <alignment horizontal="left" vertical="top" wrapText="1"/>
    </xf>
    <xf numFmtId="0" fontId="28" fillId="0" borderId="26" xfId="0" applyFont="1" applyFill="1" applyBorder="1" applyAlignment="1" applyProtection="1">
      <alignment horizontal="left" vertical="top" wrapText="1"/>
    </xf>
    <xf numFmtId="0" fontId="28" fillId="0" borderId="52" xfId="0" applyFont="1" applyFill="1" applyBorder="1" applyAlignment="1" applyProtection="1">
      <alignment horizontal="left" vertical="top" wrapText="1"/>
    </xf>
    <xf numFmtId="166" fontId="22" fillId="2" borderId="68" xfId="3" applyNumberFormat="1" applyFont="1" applyFill="1" applyBorder="1" applyAlignment="1" applyProtection="1">
      <alignment horizontal="right"/>
      <protection locked="0"/>
    </xf>
    <xf numFmtId="0" fontId="31" fillId="2" borderId="68" xfId="2" applyFont="1" applyFill="1" applyBorder="1" applyAlignment="1" applyProtection="1">
      <alignment horizontal="right"/>
      <protection locked="0"/>
    </xf>
    <xf numFmtId="166" fontId="22" fillId="2" borderId="68" xfId="2" applyNumberFormat="1" applyFont="1" applyFill="1" applyBorder="1" applyAlignment="1" applyProtection="1">
      <alignment horizontal="right"/>
      <protection locked="0"/>
    </xf>
    <xf numFmtId="0" fontId="27" fillId="2" borderId="25" xfId="2" applyFont="1" applyFill="1" applyBorder="1" applyAlignment="1" applyProtection="1">
      <alignment horizontal="right" wrapText="1"/>
      <protection locked="0"/>
    </xf>
    <xf numFmtId="0" fontId="27" fillId="2" borderId="70" xfId="2" applyFont="1" applyFill="1" applyBorder="1" applyAlignment="1" applyProtection="1">
      <alignment horizontal="right" wrapText="1"/>
      <protection locked="0"/>
    </xf>
    <xf numFmtId="166" fontId="27" fillId="2" borderId="68" xfId="3" applyNumberFormat="1" applyFont="1" applyFill="1" applyBorder="1" applyAlignment="1" applyProtection="1">
      <alignment horizontal="right" wrapText="1"/>
      <protection locked="0"/>
    </xf>
    <xf numFmtId="166" fontId="15" fillId="2" borderId="68" xfId="3" applyNumberFormat="1" applyFont="1" applyFill="1" applyBorder="1" applyAlignment="1" applyProtection="1">
      <alignment horizontal="right" wrapText="1"/>
      <protection locked="0"/>
    </xf>
    <xf numFmtId="166" fontId="22" fillId="16" borderId="68" xfId="3" applyNumberFormat="1" applyFont="1" applyFill="1" applyBorder="1" applyAlignment="1" applyProtection="1">
      <alignment horizontal="right"/>
      <protection locked="0"/>
    </xf>
    <xf numFmtId="0" fontId="31" fillId="16" borderId="68" xfId="2" applyFont="1" applyFill="1" applyBorder="1" applyAlignment="1" applyProtection="1">
      <alignment horizontal="right"/>
      <protection locked="0"/>
    </xf>
    <xf numFmtId="166" fontId="26" fillId="16" borderId="72" xfId="2" applyNumberFormat="1" applyFont="1" applyFill="1" applyBorder="1" applyAlignment="1" applyProtection="1">
      <alignment horizontal="right"/>
      <protection locked="0"/>
    </xf>
    <xf numFmtId="166" fontId="22" fillId="16" borderId="68" xfId="2" applyNumberFormat="1" applyFont="1" applyFill="1" applyBorder="1" applyAlignment="1" applyProtection="1">
      <alignment horizontal="right"/>
      <protection locked="0"/>
    </xf>
    <xf numFmtId="0" fontId="22" fillId="16" borderId="25" xfId="2" applyFont="1" applyFill="1" applyBorder="1" applyAlignment="1" applyProtection="1">
      <alignment horizontal="right"/>
      <protection locked="0"/>
    </xf>
    <xf numFmtId="0" fontId="27" fillId="16" borderId="25" xfId="2" applyFont="1" applyFill="1" applyBorder="1" applyAlignment="1" applyProtection="1">
      <alignment horizontal="right" wrapText="1"/>
      <protection locked="0"/>
    </xf>
    <xf numFmtId="0" fontId="27" fillId="16" borderId="70" xfId="2" applyFont="1" applyFill="1" applyBorder="1" applyAlignment="1" applyProtection="1">
      <alignment horizontal="right" wrapText="1"/>
      <protection locked="0"/>
    </xf>
    <xf numFmtId="166" fontId="26" fillId="16" borderId="70" xfId="3" applyNumberFormat="1" applyFont="1" applyFill="1" applyBorder="1" applyAlignment="1" applyProtection="1">
      <alignment horizontal="right"/>
      <protection locked="0"/>
    </xf>
    <xf numFmtId="166" fontId="27" fillId="16" borderId="68" xfId="3" applyNumberFormat="1" applyFont="1" applyFill="1" applyBorder="1" applyAlignment="1" applyProtection="1">
      <alignment horizontal="right" wrapText="1"/>
      <protection locked="0"/>
    </xf>
    <xf numFmtId="166" fontId="26" fillId="16" borderId="68" xfId="3" applyNumberFormat="1" applyFont="1" applyFill="1" applyBorder="1" applyAlignment="1" applyProtection="1">
      <alignment horizontal="right"/>
      <protection locked="0"/>
    </xf>
    <xf numFmtId="166" fontId="15" fillId="16" borderId="68" xfId="3" applyNumberFormat="1" applyFont="1" applyFill="1" applyBorder="1" applyAlignment="1" applyProtection="1">
      <alignment horizontal="right" wrapText="1"/>
      <protection locked="0"/>
    </xf>
    <xf numFmtId="0" fontId="46" fillId="2" borderId="26" xfId="2" applyFont="1" applyFill="1" applyBorder="1" applyAlignment="1" applyProtection="1">
      <alignment vertical="center" wrapText="1"/>
    </xf>
    <xf numFmtId="0" fontId="46" fillId="2" borderId="0" xfId="2" applyFont="1" applyFill="1" applyBorder="1" applyAlignment="1" applyProtection="1">
      <alignment vertical="center" wrapText="1"/>
    </xf>
    <xf numFmtId="166" fontId="26" fillId="2" borderId="70" xfId="2" applyNumberFormat="1" applyFont="1" applyFill="1" applyBorder="1" applyAlignment="1" applyProtection="1">
      <alignment horizontal="right"/>
      <protection locked="0"/>
    </xf>
    <xf numFmtId="166" fontId="26" fillId="2" borderId="68" xfId="2" applyNumberFormat="1" applyFont="1" applyFill="1" applyBorder="1" applyAlignment="1" applyProtection="1">
      <alignment horizontal="right"/>
      <protection locked="0"/>
    </xf>
    <xf numFmtId="0" fontId="36" fillId="2" borderId="26" xfId="2" applyFont="1" applyFill="1" applyBorder="1" applyAlignment="1" applyProtection="1">
      <alignment horizontal="center" vertical="center" wrapText="1"/>
    </xf>
    <xf numFmtId="14" fontId="28" fillId="0" borderId="26" xfId="2" applyNumberFormat="1" applyFont="1" applyFill="1" applyBorder="1" applyAlignment="1" applyProtection="1">
      <alignment horizontal="left" vertical="center" wrapText="1"/>
    </xf>
    <xf numFmtId="0" fontId="28" fillId="2" borderId="55" xfId="2" applyFont="1" applyFill="1" applyBorder="1" applyAlignment="1" applyProtection="1">
      <alignment horizontal="left" vertical="center" wrapText="1"/>
    </xf>
    <xf numFmtId="0" fontId="28" fillId="2" borderId="64" xfId="2" applyFont="1" applyFill="1" applyBorder="1" applyAlignment="1" applyProtection="1">
      <alignment horizontal="left" vertical="top" wrapText="1"/>
    </xf>
    <xf numFmtId="166" fontId="26" fillId="2" borderId="25" xfId="2" applyNumberFormat="1" applyFont="1" applyFill="1" applyBorder="1" applyAlignment="1" applyProtection="1">
      <protection locked="0"/>
    </xf>
    <xf numFmtId="166" fontId="26" fillId="16" borderId="24" xfId="2" applyNumberFormat="1" applyFont="1" applyFill="1" applyBorder="1" applyAlignment="1" applyProtection="1">
      <alignment horizontal="right"/>
      <protection locked="0"/>
    </xf>
    <xf numFmtId="166" fontId="22" fillId="16" borderId="76" xfId="2" applyNumberFormat="1" applyFont="1" applyFill="1" applyBorder="1" applyAlignment="1" applyProtection="1">
      <alignment horizontal="right"/>
      <protection locked="0"/>
    </xf>
    <xf numFmtId="0" fontId="29" fillId="16" borderId="23" xfId="2" applyFont="1" applyFill="1" applyBorder="1" applyAlignment="1">
      <alignment horizontal="center" vertical="center"/>
    </xf>
    <xf numFmtId="0" fontId="29" fillId="16" borderId="95" xfId="2" applyFont="1" applyFill="1" applyBorder="1" applyAlignment="1">
      <alignment horizontal="center" vertical="center"/>
    </xf>
    <xf numFmtId="166" fontId="26" fillId="16" borderId="23" xfId="3" applyNumberFormat="1" applyFont="1" applyFill="1" applyBorder="1" applyAlignment="1" applyProtection="1">
      <alignment horizontal="right"/>
      <protection locked="0"/>
    </xf>
    <xf numFmtId="0" fontId="30" fillId="16" borderId="76" xfId="2" applyFont="1" applyFill="1" applyBorder="1" applyAlignment="1">
      <alignment horizontal="center" vertical="center"/>
    </xf>
    <xf numFmtId="0" fontId="29" fillId="16" borderId="50" xfId="2" applyFont="1" applyFill="1" applyBorder="1" applyAlignment="1">
      <alignment horizontal="center" vertical="center"/>
    </xf>
    <xf numFmtId="0" fontId="29" fillId="16" borderId="48" xfId="2" applyFont="1" applyFill="1" applyBorder="1" applyAlignment="1">
      <alignment horizontal="center" vertical="center"/>
    </xf>
    <xf numFmtId="166" fontId="31" fillId="2" borderId="60" xfId="3" applyNumberFormat="1" applyFont="1" applyFill="1" applyBorder="1" applyAlignment="1" applyProtection="1">
      <alignment horizontal="right"/>
      <protection locked="0"/>
    </xf>
    <xf numFmtId="166" fontId="31" fillId="2" borderId="118" xfId="3" applyNumberFormat="1" applyFont="1" applyFill="1" applyBorder="1" applyAlignment="1" applyProtection="1">
      <alignment horizontal="right"/>
      <protection locked="0"/>
    </xf>
    <xf numFmtId="166" fontId="22" fillId="2" borderId="118" xfId="2" applyNumberFormat="1" applyFont="1" applyFill="1" applyBorder="1" applyAlignment="1" applyProtection="1">
      <alignment horizontal="right"/>
      <protection locked="0"/>
    </xf>
    <xf numFmtId="0" fontId="22" fillId="2" borderId="59" xfId="2" applyFont="1" applyFill="1" applyBorder="1" applyAlignment="1" applyProtection="1">
      <alignment horizontal="right"/>
      <protection locked="0"/>
    </xf>
    <xf numFmtId="166" fontId="31" fillId="2" borderId="59" xfId="3" applyNumberFormat="1" applyFont="1" applyFill="1" applyBorder="1" applyAlignment="1" applyProtection="1">
      <alignment horizontal="right"/>
      <protection locked="0"/>
    </xf>
    <xf numFmtId="166" fontId="31" fillId="2" borderId="119" xfId="3" applyNumberFormat="1" applyFont="1" applyFill="1" applyBorder="1" applyAlignment="1" applyProtection="1">
      <alignment horizontal="right"/>
      <protection locked="0"/>
    </xf>
    <xf numFmtId="166" fontId="26" fillId="2" borderId="59" xfId="3" applyNumberFormat="1" applyFont="1" applyFill="1" applyBorder="1" applyAlignment="1" applyProtection="1">
      <alignment horizontal="right"/>
      <protection locked="0"/>
    </xf>
    <xf numFmtId="166" fontId="24" fillId="14" borderId="118" xfId="3" applyNumberFormat="1" applyFont="1" applyFill="1" applyBorder="1" applyAlignment="1" applyProtection="1">
      <alignment horizontal="center" vertical="center"/>
      <protection locked="0"/>
    </xf>
    <xf numFmtId="166" fontId="24" fillId="14" borderId="65" xfId="3" applyNumberFormat="1" applyFont="1" applyFill="1" applyBorder="1" applyAlignment="1" applyProtection="1">
      <alignment horizontal="center" vertical="center"/>
      <protection locked="0"/>
    </xf>
    <xf numFmtId="0" fontId="23" fillId="2" borderId="65" xfId="2" applyFont="1" applyFill="1" applyBorder="1" applyAlignment="1" applyProtection="1">
      <protection locked="0"/>
    </xf>
    <xf numFmtId="166" fontId="22" fillId="2" borderId="60" xfId="3" applyNumberFormat="1" applyFont="1" applyFill="1" applyBorder="1" applyAlignment="1" applyProtection="1">
      <alignment horizontal="center" vertical="center"/>
      <protection locked="0"/>
    </xf>
    <xf numFmtId="166" fontId="22" fillId="2" borderId="120" xfId="3" applyNumberFormat="1" applyFont="1" applyFill="1" applyBorder="1" applyAlignment="1" applyProtection="1">
      <alignment horizontal="center" vertical="center"/>
      <protection locked="0"/>
    </xf>
    <xf numFmtId="0" fontId="15" fillId="2" borderId="83" xfId="2" applyFont="1" applyFill="1" applyBorder="1" applyAlignment="1" applyProtection="1">
      <alignment horizontal="left" wrapText="1"/>
      <protection locked="0"/>
    </xf>
    <xf numFmtId="0" fontId="28" fillId="2" borderId="23" xfId="2" applyFont="1" applyFill="1" applyBorder="1" applyAlignment="1" applyProtection="1">
      <alignment horizontal="left" vertical="top" wrapText="1"/>
    </xf>
    <xf numFmtId="166" fontId="22" fillId="2" borderId="96" xfId="3" applyNumberFormat="1" applyFont="1" applyFill="1" applyBorder="1" applyAlignment="1" applyProtection="1">
      <alignment horizontal="center" vertical="center"/>
      <protection locked="0"/>
    </xf>
    <xf numFmtId="166" fontId="22" fillId="2" borderId="64" xfId="3" applyNumberFormat="1" applyFont="1" applyFill="1" applyBorder="1" applyAlignment="1" applyProtection="1">
      <alignment horizontal="center" vertical="center"/>
      <protection locked="0"/>
    </xf>
    <xf numFmtId="166" fontId="26" fillId="2" borderId="64" xfId="3" applyNumberFormat="1" applyFont="1" applyFill="1" applyBorder="1" applyAlignment="1" applyProtection="1">
      <alignment horizontal="right"/>
      <protection locked="0"/>
    </xf>
    <xf numFmtId="0" fontId="22" fillId="2" borderId="83" xfId="2" applyFont="1" applyFill="1" applyBorder="1" applyAlignment="1" applyProtection="1">
      <alignment horizontal="right"/>
      <protection locked="0"/>
    </xf>
    <xf numFmtId="166" fontId="22" fillId="2" borderId="83" xfId="2" applyNumberFormat="1" applyFont="1" applyFill="1" applyBorder="1" applyAlignment="1" applyProtection="1">
      <alignment horizontal="right"/>
      <protection locked="0"/>
    </xf>
    <xf numFmtId="166" fontId="26" fillId="2" borderId="83" xfId="3" applyNumberFormat="1" applyFont="1" applyFill="1" applyBorder="1" applyAlignment="1" applyProtection="1">
      <alignment horizontal="right"/>
      <protection locked="0"/>
    </xf>
    <xf numFmtId="166" fontId="22" fillId="2" borderId="83" xfId="3" applyNumberFormat="1" applyFont="1" applyFill="1" applyBorder="1" applyAlignment="1" applyProtection="1">
      <alignment horizontal="center" vertical="center"/>
      <protection locked="0"/>
    </xf>
    <xf numFmtId="0" fontId="28" fillId="2" borderId="62" xfId="2" applyFont="1" applyFill="1" applyBorder="1" applyAlignment="1" applyProtection="1">
      <alignment horizontal="left" vertical="center" wrapText="1"/>
    </xf>
    <xf numFmtId="0" fontId="28" fillId="2" borderId="64" xfId="2" applyFont="1" applyFill="1" applyBorder="1" applyAlignment="1" applyProtection="1">
      <alignment horizontal="left" vertical="center" wrapText="1"/>
    </xf>
    <xf numFmtId="166" fontId="22" fillId="2" borderId="57" xfId="3" applyNumberFormat="1" applyFont="1" applyFill="1" applyBorder="1" applyAlignment="1" applyProtection="1">
      <alignment horizontal="right"/>
      <protection locked="0"/>
    </xf>
    <xf numFmtId="0" fontId="46" fillId="2" borderId="26" xfId="2" applyFont="1" applyFill="1" applyBorder="1" applyAlignment="1" applyProtection="1">
      <alignment horizontal="left" vertical="center" wrapText="1"/>
    </xf>
    <xf numFmtId="166" fontId="27" fillId="2" borderId="52" xfId="3" applyNumberFormat="1" applyFont="1" applyFill="1" applyBorder="1" applyAlignment="1" applyProtection="1">
      <alignment horizontal="right"/>
      <protection locked="0"/>
    </xf>
    <xf numFmtId="166" fontId="15" fillId="2" borderId="52" xfId="3" applyNumberFormat="1" applyFont="1" applyFill="1" applyBorder="1" applyAlignment="1" applyProtection="1">
      <alignment horizontal="right"/>
      <protection locked="0"/>
    </xf>
    <xf numFmtId="166" fontId="27" fillId="2" borderId="52" xfId="2" applyNumberFormat="1" applyFont="1" applyFill="1" applyBorder="1" applyAlignment="1" applyProtection="1">
      <alignment horizontal="right"/>
      <protection locked="0"/>
    </xf>
    <xf numFmtId="0" fontId="27" fillId="2" borderId="52" xfId="2" applyFont="1" applyFill="1" applyBorder="1" applyAlignment="1" applyProtection="1">
      <alignment horizontal="right"/>
      <protection locked="0"/>
    </xf>
    <xf numFmtId="166" fontId="27" fillId="15" borderId="26" xfId="3" applyNumberFormat="1" applyFont="1" applyFill="1" applyBorder="1" applyAlignment="1" applyProtection="1">
      <alignment horizontal="right"/>
      <protection locked="0"/>
    </xf>
    <xf numFmtId="0" fontId="15" fillId="2" borderId="52" xfId="2" applyFont="1" applyFill="1" applyBorder="1" applyAlignment="1" applyProtection="1">
      <alignment horizontal="left" vertical="top"/>
      <protection locked="0"/>
    </xf>
    <xf numFmtId="0" fontId="15" fillId="2" borderId="52" xfId="2" applyFont="1" applyFill="1" applyBorder="1" applyAlignment="1" applyProtection="1">
      <alignment horizontal="left" vertical="top" wrapText="1"/>
      <protection locked="0"/>
    </xf>
    <xf numFmtId="0" fontId="28" fillId="2" borderId="24" xfId="2" applyNumberFormat="1" applyFont="1" applyFill="1" applyBorder="1" applyAlignment="1" applyProtection="1">
      <alignment horizontal="left" vertical="top" wrapText="1"/>
    </xf>
    <xf numFmtId="0" fontId="27" fillId="2" borderId="24" xfId="2" applyFont="1" applyFill="1" applyBorder="1" applyAlignment="1" applyProtection="1">
      <alignment wrapText="1"/>
      <protection locked="0"/>
    </xf>
    <xf numFmtId="0" fontId="31" fillId="2" borderId="83" xfId="2" applyFont="1" applyFill="1" applyBorder="1" applyAlignment="1" applyProtection="1">
      <alignment horizontal="right"/>
      <protection locked="0"/>
    </xf>
    <xf numFmtId="0" fontId="28" fillId="2" borderId="83" xfId="2" applyFont="1" applyFill="1" applyBorder="1" applyAlignment="1" applyProtection="1">
      <alignment horizontal="center" vertical="center" wrapText="1"/>
    </xf>
    <xf numFmtId="0" fontId="27" fillId="2" borderId="83" xfId="2" applyFont="1" applyFill="1" applyBorder="1" applyAlignment="1" applyProtection="1">
      <alignment horizontal="right" wrapText="1"/>
      <protection locked="0"/>
    </xf>
    <xf numFmtId="0" fontId="31" fillId="2" borderId="25" xfId="2" applyFont="1" applyFill="1" applyBorder="1" applyAlignment="1" applyProtection="1">
      <alignment horizontal="right"/>
      <protection locked="0"/>
    </xf>
    <xf numFmtId="166" fontId="27" fillId="2" borderId="25" xfId="3" applyNumberFormat="1" applyFont="1" applyFill="1" applyBorder="1" applyAlignment="1" applyProtection="1">
      <alignment horizontal="right" wrapText="1"/>
      <protection locked="0"/>
    </xf>
    <xf numFmtId="166" fontId="15" fillId="2" borderId="25" xfId="3" applyNumberFormat="1" applyFont="1" applyFill="1" applyBorder="1" applyAlignment="1" applyProtection="1">
      <alignment horizontal="right" wrapText="1"/>
      <protection locked="0"/>
    </xf>
    <xf numFmtId="166" fontId="27" fillId="2" borderId="83" xfId="3" applyNumberFormat="1" applyFont="1" applyFill="1" applyBorder="1" applyAlignment="1" applyProtection="1">
      <alignment horizontal="right" wrapText="1"/>
      <protection locked="0"/>
    </xf>
    <xf numFmtId="166" fontId="15" fillId="2" borderId="92" xfId="3" applyNumberFormat="1" applyFont="1" applyFill="1" applyBorder="1" applyAlignment="1" applyProtection="1">
      <alignment horizontal="right" wrapText="1"/>
      <protection locked="0"/>
    </xf>
    <xf numFmtId="166" fontId="24" fillId="14" borderId="57" xfId="3" applyNumberFormat="1" applyFont="1" applyFill="1" applyBorder="1" applyAlignment="1" applyProtection="1">
      <alignment horizontal="center" vertical="center"/>
      <protection locked="0"/>
    </xf>
    <xf numFmtId="166" fontId="24" fillId="14" borderId="23" xfId="3" applyNumberFormat="1" applyFont="1" applyFill="1" applyBorder="1" applyAlignment="1" applyProtection="1">
      <alignment horizontal="center" vertical="center"/>
      <protection locked="0"/>
    </xf>
    <xf numFmtId="0" fontId="28" fillId="0" borderId="57" xfId="1" applyFont="1" applyFill="1" applyBorder="1" applyAlignment="1" applyProtection="1">
      <alignment horizontal="left" vertical="center" wrapText="1"/>
    </xf>
    <xf numFmtId="0" fontId="28" fillId="2" borderId="57" xfId="1" applyFont="1" applyFill="1" applyBorder="1" applyAlignment="1" applyProtection="1">
      <alignment horizontal="left" vertical="center" wrapText="1"/>
    </xf>
    <xf numFmtId="0" fontId="28" fillId="2" borderId="57" xfId="2" applyFont="1" applyFill="1" applyBorder="1" applyAlignment="1" applyProtection="1">
      <alignment horizontal="left" vertical="center" wrapText="1"/>
    </xf>
    <xf numFmtId="166" fontId="22" fillId="2" borderId="26" xfId="3" applyNumberFormat="1" applyFont="1" applyFill="1" applyBorder="1" applyAlignment="1" applyProtection="1">
      <alignment horizontal="center" vertical="center"/>
      <protection locked="0"/>
    </xf>
    <xf numFmtId="0" fontId="28" fillId="2" borderId="23" xfId="2" applyFont="1" applyFill="1" applyBorder="1" applyAlignment="1" applyProtection="1">
      <alignment horizontal="center" vertical="center" wrapText="1"/>
    </xf>
    <xf numFmtId="166" fontId="22" fillId="2" borderId="51" xfId="3" applyNumberFormat="1" applyFont="1" applyFill="1" applyBorder="1" applyAlignment="1" applyProtection="1">
      <alignment horizontal="center" vertical="center"/>
      <protection locked="0"/>
    </xf>
    <xf numFmtId="166" fontId="22" fillId="2" borderId="55" xfId="3" applyNumberFormat="1" applyFont="1" applyFill="1" applyBorder="1" applyAlignment="1" applyProtection="1">
      <alignment horizontal="center" vertical="center"/>
      <protection locked="0"/>
    </xf>
    <xf numFmtId="166" fontId="22" fillId="2" borderId="56" xfId="3" applyNumberFormat="1" applyFont="1" applyFill="1" applyBorder="1" applyAlignment="1" applyProtection="1">
      <alignment horizontal="center" vertical="center"/>
      <protection locked="0"/>
    </xf>
    <xf numFmtId="166" fontId="50" fillId="18" borderId="80" xfId="3" applyNumberFormat="1" applyFont="1" applyFill="1" applyBorder="1" applyAlignment="1" applyProtection="1">
      <alignment horizontal="center" vertical="center"/>
      <protection locked="0"/>
    </xf>
    <xf numFmtId="166" fontId="22" fillId="7" borderId="51" xfId="3" applyNumberFormat="1" applyFont="1" applyFill="1" applyBorder="1" applyAlignment="1" applyProtection="1">
      <alignment horizontal="center" vertical="center"/>
      <protection locked="0"/>
    </xf>
    <xf numFmtId="166" fontId="22" fillId="7" borderId="26" xfId="3" applyNumberFormat="1" applyFont="1" applyFill="1" applyBorder="1" applyAlignment="1" applyProtection="1">
      <alignment horizontal="center" vertical="center"/>
      <protection locked="0"/>
    </xf>
    <xf numFmtId="166" fontId="50" fillId="18" borderId="48" xfId="3" applyNumberFormat="1" applyFont="1" applyFill="1" applyBorder="1" applyAlignment="1" applyProtection="1">
      <alignment horizontal="center" vertical="center"/>
      <protection locked="0"/>
    </xf>
    <xf numFmtId="166" fontId="22" fillId="2" borderId="71" xfId="3" applyNumberFormat="1" applyFont="1" applyFill="1" applyBorder="1" applyAlignment="1" applyProtection="1">
      <alignment horizontal="center" vertical="center"/>
      <protection locked="0"/>
    </xf>
    <xf numFmtId="166" fontId="22" fillId="2" borderId="54" xfId="3" applyNumberFormat="1" applyFont="1" applyFill="1" applyBorder="1" applyAlignment="1" applyProtection="1">
      <alignment horizontal="center" vertical="center"/>
      <protection locked="0"/>
    </xf>
    <xf numFmtId="166" fontId="22" fillId="2" borderId="25" xfId="3" applyNumberFormat="1" applyFont="1" applyFill="1" applyBorder="1" applyAlignment="1" applyProtection="1">
      <alignment horizontal="center" vertical="center"/>
      <protection locked="0"/>
    </xf>
    <xf numFmtId="166" fontId="22" fillId="2" borderId="23" xfId="3" applyNumberFormat="1" applyFont="1" applyFill="1" applyBorder="1" applyAlignment="1" applyProtection="1">
      <alignment horizontal="center" vertical="center"/>
      <protection locked="0"/>
    </xf>
    <xf numFmtId="166" fontId="24" fillId="14" borderId="66" xfId="3" applyNumberFormat="1" applyFont="1" applyFill="1" applyBorder="1" applyAlignment="1" applyProtection="1">
      <alignment horizontal="center" vertical="center"/>
      <protection locked="0"/>
    </xf>
    <xf numFmtId="166" fontId="22" fillId="20" borderId="26" xfId="3" applyNumberFormat="1" applyFont="1" applyFill="1" applyBorder="1" applyAlignment="1" applyProtection="1">
      <alignment horizontal="center" vertical="center" wrapText="1"/>
      <protection locked="0"/>
    </xf>
    <xf numFmtId="166" fontId="22" fillId="20" borderId="89" xfId="3" applyNumberFormat="1" applyFont="1" applyFill="1" applyBorder="1" applyAlignment="1" applyProtection="1">
      <alignment horizontal="center" vertical="center" wrapText="1"/>
      <protection locked="0"/>
    </xf>
    <xf numFmtId="166" fontId="24" fillId="14" borderId="26" xfId="3" applyNumberFormat="1" applyFont="1" applyFill="1" applyBorder="1" applyAlignment="1" applyProtection="1">
      <alignment horizontal="center" vertical="center"/>
      <protection locked="0"/>
    </xf>
    <xf numFmtId="166" fontId="22" fillId="2" borderId="53" xfId="3" applyNumberFormat="1" applyFont="1" applyFill="1" applyBorder="1" applyAlignment="1" applyProtection="1">
      <alignment horizontal="center" vertical="center"/>
      <protection locked="0"/>
    </xf>
    <xf numFmtId="0" fontId="28" fillId="2" borderId="25" xfId="2" applyFont="1" applyFill="1" applyBorder="1" applyAlignment="1" applyProtection="1">
      <alignment horizontal="center" vertical="top" wrapText="1"/>
    </xf>
    <xf numFmtId="166" fontId="22" fillId="2" borderId="58" xfId="3" applyNumberFormat="1" applyFont="1" applyFill="1" applyBorder="1" applyAlignment="1" applyProtection="1">
      <alignment horizontal="center" vertical="center"/>
      <protection locked="0"/>
    </xf>
    <xf numFmtId="166" fontId="22" fillId="2" borderId="57" xfId="3" applyNumberFormat="1" applyFont="1" applyFill="1" applyBorder="1" applyAlignment="1" applyProtection="1">
      <alignment horizontal="center" vertical="center"/>
      <protection locked="0"/>
    </xf>
    <xf numFmtId="0" fontId="28" fillId="0" borderId="55" xfId="1" applyFont="1" applyFill="1" applyBorder="1" applyAlignment="1" applyProtection="1">
      <alignment horizontal="left" vertical="center" wrapText="1"/>
    </xf>
    <xf numFmtId="166" fontId="22" fillId="2" borderId="24" xfId="3" applyNumberFormat="1" applyFont="1" applyFill="1" applyBorder="1" applyAlignment="1" applyProtection="1">
      <alignment horizontal="center" vertical="center"/>
      <protection locked="0"/>
    </xf>
    <xf numFmtId="0" fontId="31" fillId="16" borderId="0" xfId="2" applyFont="1" applyFill="1" applyBorder="1" applyAlignment="1" applyProtection="1">
      <alignment vertical="center"/>
      <protection locked="0"/>
    </xf>
    <xf numFmtId="0" fontId="31" fillId="16" borderId="76" xfId="2" applyFont="1" applyFill="1" applyBorder="1" applyAlignment="1" applyProtection="1">
      <alignment vertical="center"/>
      <protection locked="0"/>
    </xf>
    <xf numFmtId="0" fontId="28" fillId="2" borderId="24" xfId="2" applyFont="1" applyFill="1" applyBorder="1" applyAlignment="1" applyProtection="1">
      <alignment horizontal="center" vertical="top" wrapText="1"/>
    </xf>
    <xf numFmtId="0" fontId="28" fillId="2" borderId="57" xfId="2" applyFont="1" applyFill="1" applyBorder="1" applyAlignment="1" applyProtection="1">
      <alignment horizontal="left" vertical="top" wrapText="1"/>
    </xf>
    <xf numFmtId="0" fontId="28" fillId="2" borderId="24" xfId="2" applyFont="1" applyFill="1" applyBorder="1" applyAlignment="1" applyProtection="1">
      <alignment horizontal="left" vertical="top" wrapText="1"/>
    </xf>
    <xf numFmtId="166" fontId="24" fillId="14" borderId="25" xfId="3" applyNumberFormat="1" applyFont="1" applyFill="1" applyBorder="1" applyAlignment="1" applyProtection="1">
      <alignment horizontal="center" vertical="center"/>
      <protection locked="0"/>
    </xf>
    <xf numFmtId="166" fontId="24" fillId="14" borderId="24" xfId="3" applyNumberFormat="1" applyFont="1" applyFill="1" applyBorder="1" applyAlignment="1" applyProtection="1">
      <alignment horizontal="center" vertical="center"/>
      <protection locked="0"/>
    </xf>
    <xf numFmtId="0" fontId="28" fillId="2" borderId="26" xfId="1" applyFont="1" applyFill="1" applyBorder="1" applyAlignment="1" applyProtection="1">
      <alignment horizontal="left" vertical="center" wrapText="1"/>
    </xf>
    <xf numFmtId="0" fontId="46" fillId="0" borderId="55" xfId="1" applyFont="1" applyFill="1" applyBorder="1" applyAlignment="1" applyProtection="1">
      <alignment horizontal="left" vertical="center" wrapText="1"/>
    </xf>
    <xf numFmtId="0" fontId="28" fillId="7" borderId="55" xfId="1" applyFont="1" applyFill="1" applyBorder="1" applyAlignment="1" applyProtection="1">
      <alignment horizontal="left" vertical="center" wrapText="1"/>
    </xf>
    <xf numFmtId="166" fontId="22" fillId="2" borderId="0" xfId="3" applyNumberFormat="1" applyFont="1" applyFill="1" applyBorder="1" applyAlignment="1" applyProtection="1">
      <alignment horizontal="center" vertical="center"/>
      <protection locked="0"/>
    </xf>
    <xf numFmtId="166" fontId="22" fillId="2" borderId="76" xfId="3" applyNumberFormat="1" applyFont="1" applyFill="1" applyBorder="1" applyAlignment="1" applyProtection="1">
      <alignment horizontal="center" vertical="center"/>
      <protection locked="0"/>
    </xf>
    <xf numFmtId="166" fontId="15" fillId="2" borderId="24" xfId="3" applyNumberFormat="1" applyFont="1" applyFill="1" applyBorder="1" applyAlignment="1" applyProtection="1">
      <alignment horizontal="left" wrapText="1"/>
      <protection locked="0"/>
    </xf>
    <xf numFmtId="166" fontId="15" fillId="2" borderId="24" xfId="3" applyNumberFormat="1" applyFont="1" applyFill="1" applyBorder="1" applyAlignment="1" applyProtection="1">
      <alignment horizontal="right" wrapText="1"/>
      <protection locked="0"/>
    </xf>
    <xf numFmtId="166" fontId="13" fillId="2" borderId="24" xfId="3" applyNumberFormat="1" applyFont="1" applyFill="1" applyBorder="1" applyAlignment="1" applyProtection="1">
      <alignment horizontal="right" wrapText="1"/>
      <protection locked="0"/>
    </xf>
    <xf numFmtId="0" fontId="23" fillId="20" borderId="72" xfId="2" applyFont="1" applyFill="1" applyBorder="1" applyAlignment="1" applyProtection="1">
      <protection locked="0"/>
    </xf>
    <xf numFmtId="0" fontId="23" fillId="2" borderId="68" xfId="2" applyFont="1" applyFill="1" applyBorder="1" applyAlignment="1" applyProtection="1">
      <protection locked="0"/>
    </xf>
    <xf numFmtId="0" fontId="22" fillId="2" borderId="76" xfId="2" applyFont="1" applyFill="1" applyBorder="1" applyAlignment="1" applyProtection="1">
      <alignment horizontal="center"/>
      <protection locked="0"/>
    </xf>
    <xf numFmtId="0" fontId="22" fillId="2" borderId="76" xfId="2" applyFont="1" applyFill="1" applyBorder="1" applyAlignment="1" applyProtection="1">
      <alignment horizontal="center" wrapText="1"/>
      <protection locked="0"/>
    </xf>
    <xf numFmtId="0" fontId="22" fillId="2" borderId="25" xfId="2" applyFont="1" applyFill="1" applyBorder="1" applyAlignment="1" applyProtection="1">
      <alignment horizontal="center" vertical="center" wrapText="1"/>
      <protection locked="0"/>
    </xf>
    <xf numFmtId="0" fontId="22" fillId="2" borderId="76" xfId="2" applyFont="1" applyFill="1" applyBorder="1" applyAlignment="1" applyProtection="1">
      <alignment horizontal="center" vertical="center" wrapText="1"/>
      <protection locked="0"/>
    </xf>
    <xf numFmtId="0" fontId="22" fillId="16" borderId="25" xfId="2" applyFont="1" applyFill="1" applyBorder="1" applyAlignment="1" applyProtection="1">
      <alignment horizontal="left" vertical="center"/>
      <protection locked="0"/>
    </xf>
    <xf numFmtId="0" fontId="27" fillId="2" borderId="76" xfId="2" applyFont="1" applyFill="1" applyBorder="1" applyAlignment="1" applyProtection="1">
      <protection locked="0"/>
    </xf>
    <xf numFmtId="0" fontId="15" fillId="2" borderId="76" xfId="2" applyFont="1" applyFill="1" applyBorder="1" applyAlignment="1" applyProtection="1">
      <protection locked="0"/>
    </xf>
    <xf numFmtId="0" fontId="13" fillId="2" borderId="76" xfId="2" applyFont="1" applyFill="1" applyBorder="1" applyAlignment="1" applyProtection="1">
      <protection locked="0"/>
    </xf>
    <xf numFmtId="0" fontId="15" fillId="7" borderId="76" xfId="2" applyFont="1" applyFill="1" applyBorder="1" applyAlignment="1" applyProtection="1">
      <protection locked="0"/>
    </xf>
    <xf numFmtId="166" fontId="13" fillId="2" borderId="76" xfId="2" applyNumberFormat="1" applyFont="1" applyFill="1" applyBorder="1" applyAlignment="1" applyProtection="1">
      <protection locked="0"/>
    </xf>
    <xf numFmtId="0" fontId="27" fillId="7" borderId="76" xfId="2" applyFont="1" applyFill="1" applyBorder="1" applyAlignment="1" applyProtection="1">
      <protection locked="0"/>
    </xf>
    <xf numFmtId="0" fontId="13" fillId="2" borderId="76" xfId="1" applyFont="1" applyFill="1" applyBorder="1" applyAlignment="1" applyProtection="1">
      <protection locked="0"/>
    </xf>
    <xf numFmtId="49" fontId="28" fillId="0" borderId="55" xfId="1" applyNumberFormat="1" applyFont="1" applyFill="1" applyBorder="1" applyAlignment="1" applyProtection="1">
      <alignment horizontal="left" vertical="center" wrapText="1"/>
    </xf>
    <xf numFmtId="0" fontId="27" fillId="2" borderId="76" xfId="1" applyFont="1" applyFill="1" applyBorder="1" applyAlignment="1" applyProtection="1">
      <protection locked="0"/>
    </xf>
    <xf numFmtId="0" fontId="15" fillId="2" borderId="76" xfId="1" applyFont="1" applyFill="1" applyBorder="1" applyAlignment="1" applyProtection="1">
      <protection locked="0"/>
    </xf>
    <xf numFmtId="0" fontId="27" fillId="2" borderId="76" xfId="0" applyFont="1" applyFill="1" applyBorder="1" applyAlignment="1" applyProtection="1">
      <protection locked="0"/>
    </xf>
    <xf numFmtId="0" fontId="15" fillId="2" borderId="76" xfId="0" applyFont="1" applyFill="1" applyBorder="1" applyAlignment="1" applyProtection="1">
      <protection locked="0"/>
    </xf>
    <xf numFmtId="0" fontId="22" fillId="16" borderId="25" xfId="1" applyFont="1" applyFill="1" applyBorder="1" applyAlignment="1" applyProtection="1">
      <alignment horizontal="left" vertical="center"/>
      <protection locked="0"/>
    </xf>
    <xf numFmtId="0" fontId="22" fillId="2" borderId="76" xfId="1" applyFont="1" applyFill="1" applyBorder="1" applyAlignment="1" applyProtection="1">
      <alignment horizontal="center" vertical="center" wrapText="1"/>
      <protection locked="0"/>
    </xf>
    <xf numFmtId="14" fontId="28" fillId="2" borderId="120" xfId="2" applyNumberFormat="1" applyFont="1" applyFill="1" applyBorder="1" applyAlignment="1" applyProtection="1">
      <alignment horizontal="left" vertical="center" wrapText="1"/>
    </xf>
    <xf numFmtId="0" fontId="31" fillId="16" borderId="95" xfId="2" applyFont="1" applyFill="1" applyBorder="1" applyAlignment="1" applyProtection="1">
      <alignment vertical="center"/>
      <protection locked="0"/>
    </xf>
    <xf numFmtId="166" fontId="13" fillId="2" borderId="76" xfId="1" applyNumberFormat="1" applyFont="1" applyFill="1" applyBorder="1" applyAlignment="1" applyProtection="1">
      <protection locked="0"/>
    </xf>
    <xf numFmtId="0" fontId="13" fillId="2" borderId="95" xfId="2" applyFont="1" applyFill="1" applyBorder="1" applyAlignment="1" applyProtection="1">
      <alignment vertical="center"/>
      <protection locked="0"/>
    </xf>
    <xf numFmtId="0" fontId="13" fillId="2" borderId="94" xfId="2" applyFont="1" applyFill="1" applyBorder="1" applyAlignment="1" applyProtection="1">
      <alignment vertical="center"/>
      <protection locked="0"/>
    </xf>
    <xf numFmtId="0" fontId="13" fillId="2" borderId="97" xfId="2" applyFont="1" applyFill="1" applyBorder="1" applyAlignment="1" applyProtection="1">
      <alignment vertical="center"/>
      <protection locked="0"/>
    </xf>
    <xf numFmtId="0" fontId="20" fillId="2" borderId="97" xfId="2" applyFont="1" applyFill="1" applyBorder="1" applyAlignment="1" applyProtection="1">
      <alignment vertical="center"/>
      <protection locked="0"/>
    </xf>
    <xf numFmtId="0" fontId="20" fillId="2" borderId="97" xfId="2" applyFont="1" applyFill="1" applyBorder="1" applyAlignment="1" applyProtection="1">
      <protection locked="0"/>
    </xf>
    <xf numFmtId="0" fontId="13" fillId="2" borderId="97" xfId="2" applyFont="1" applyFill="1" applyBorder="1" applyAlignment="1" applyProtection="1">
      <alignment horizontal="center" wrapText="1"/>
      <protection locked="0"/>
    </xf>
    <xf numFmtId="166" fontId="13" fillId="2" borderId="97" xfId="3" applyNumberFormat="1" applyFont="1" applyFill="1" applyBorder="1" applyAlignment="1" applyProtection="1">
      <alignment horizontal="right"/>
      <protection locked="0"/>
    </xf>
    <xf numFmtId="0" fontId="13" fillId="2" borderId="97" xfId="2" applyFont="1" applyFill="1" applyBorder="1" applyAlignment="1" applyProtection="1">
      <alignment horizontal="right"/>
      <protection locked="0"/>
    </xf>
    <xf numFmtId="166" fontId="18" fillId="2" borderId="97" xfId="3" applyNumberFormat="1" applyFont="1" applyFill="1" applyBorder="1" applyAlignment="1" applyProtection="1">
      <alignment horizontal="right"/>
      <protection locked="0"/>
    </xf>
    <xf numFmtId="0" fontId="15" fillId="2" borderId="97" xfId="2" applyFont="1" applyFill="1" applyBorder="1" applyAlignment="1" applyProtection="1">
      <alignment horizontal="right"/>
      <protection locked="0"/>
    </xf>
    <xf numFmtId="166" fontId="15" fillId="2" borderId="97" xfId="3" applyNumberFormat="1" applyFont="1" applyFill="1" applyBorder="1" applyAlignment="1" applyProtection="1">
      <alignment horizontal="right"/>
      <protection locked="0"/>
    </xf>
    <xf numFmtId="166" fontId="15" fillId="2" borderId="97" xfId="3" applyNumberFormat="1" applyFont="1" applyFill="1" applyBorder="1" applyAlignment="1" applyProtection="1">
      <alignment horizontal="right" wrapText="1"/>
      <protection locked="0"/>
    </xf>
    <xf numFmtId="166" fontId="18" fillId="2" borderId="97" xfId="3" applyNumberFormat="1" applyFont="1" applyFill="1" applyBorder="1" applyAlignment="1" applyProtection="1">
      <alignment horizontal="right" wrapText="1"/>
      <protection locked="0"/>
    </xf>
    <xf numFmtId="166" fontId="19" fillId="2" borderId="97" xfId="3" applyNumberFormat="1" applyFont="1" applyFill="1" applyBorder="1" applyAlignment="1" applyProtection="1">
      <alignment horizontal="right" wrapText="1"/>
      <protection locked="0"/>
    </xf>
    <xf numFmtId="166" fontId="17" fillId="2" borderId="97" xfId="3" applyNumberFormat="1" applyFont="1" applyFill="1" applyBorder="1" applyAlignment="1" applyProtection="1">
      <alignment horizontal="right" wrapText="1"/>
      <protection locked="0"/>
    </xf>
    <xf numFmtId="166" fontId="16" fillId="2" borderId="97" xfId="3" applyNumberFormat="1" applyFont="1" applyFill="1" applyBorder="1" applyAlignment="1" applyProtection="1">
      <alignment horizontal="right" wrapText="1"/>
      <protection locked="0"/>
    </xf>
    <xf numFmtId="166" fontId="13" fillId="2" borderId="97" xfId="3" applyNumberFormat="1" applyFont="1" applyFill="1" applyBorder="1" applyAlignment="1" applyProtection="1">
      <alignment horizontal="right" wrapText="1"/>
      <protection locked="0"/>
    </xf>
    <xf numFmtId="0" fontId="13" fillId="2" borderId="97" xfId="2" applyFont="1" applyFill="1" applyBorder="1" applyAlignment="1" applyProtection="1">
      <protection locked="0"/>
    </xf>
    <xf numFmtId="0" fontId="13" fillId="2" borderId="96" xfId="2" applyFont="1" applyFill="1" applyBorder="1" applyAlignment="1" applyProtection="1">
      <protection locked="0"/>
    </xf>
    <xf numFmtId="0" fontId="22" fillId="2" borderId="92" xfId="2" applyFont="1" applyFill="1" applyBorder="1" applyAlignment="1" applyProtection="1">
      <alignment horizontal="center" vertical="center" wrapText="1"/>
      <protection locked="0"/>
    </xf>
    <xf numFmtId="0" fontId="22" fillId="2" borderId="98" xfId="2" applyFont="1" applyFill="1" applyBorder="1" applyAlignment="1" applyProtection="1">
      <alignment horizontal="center" vertical="center" wrapText="1"/>
      <protection locked="0"/>
    </xf>
    <xf numFmtId="166" fontId="26" fillId="2" borderId="57" xfId="2" applyNumberFormat="1" applyFont="1" applyFill="1" applyBorder="1" applyAlignment="1" applyProtection="1">
      <alignment horizontal="right"/>
      <protection locked="0"/>
    </xf>
    <xf numFmtId="166" fontId="22" fillId="2" borderId="57" xfId="2" applyNumberFormat="1" applyFont="1" applyFill="1" applyBorder="1" applyAlignment="1" applyProtection="1">
      <alignment horizontal="right"/>
      <protection locked="0"/>
    </xf>
    <xf numFmtId="0" fontId="23" fillId="2" borderId="72" xfId="2" applyFont="1" applyFill="1" applyBorder="1" applyAlignment="1" applyProtection="1">
      <protection locked="0"/>
    </xf>
    <xf numFmtId="0" fontId="13" fillId="2" borderId="68" xfId="2" applyFont="1" applyFill="1" applyBorder="1" applyAlignment="1" applyProtection="1">
      <protection locked="0"/>
    </xf>
    <xf numFmtId="0" fontId="13" fillId="2" borderId="72" xfId="2" applyFont="1" applyFill="1" applyBorder="1" applyAlignment="1" applyProtection="1">
      <protection locked="0"/>
    </xf>
    <xf numFmtId="0" fontId="23" fillId="2" borderId="97" xfId="2" applyFont="1" applyFill="1" applyBorder="1" applyAlignment="1" applyProtection="1">
      <protection locked="0"/>
    </xf>
    <xf numFmtId="0" fontId="28" fillId="2" borderId="57" xfId="2" applyNumberFormat="1" applyFont="1" applyFill="1" applyBorder="1" applyAlignment="1" applyProtection="1">
      <alignment horizontal="left" vertical="top" wrapText="1"/>
    </xf>
    <xf numFmtId="166" fontId="22" fillId="2" borderId="23" xfId="3" applyNumberFormat="1" applyFont="1" applyFill="1" applyBorder="1" applyAlignment="1" applyProtection="1">
      <alignment horizontal="right"/>
      <protection locked="0"/>
    </xf>
    <xf numFmtId="0" fontId="27" fillId="2" borderId="23" xfId="2" applyFont="1" applyFill="1" applyBorder="1" applyAlignment="1" applyProtection="1">
      <alignment wrapText="1"/>
      <protection locked="0"/>
    </xf>
    <xf numFmtId="166" fontId="26" fillId="2" borderId="23" xfId="2" applyNumberFormat="1" applyFont="1" applyFill="1" applyBorder="1" applyAlignment="1" applyProtection="1">
      <alignment horizontal="right"/>
      <protection locked="0"/>
    </xf>
    <xf numFmtId="166" fontId="22" fillId="2" borderId="23" xfId="2" applyNumberFormat="1" applyFont="1" applyFill="1" applyBorder="1" applyAlignment="1" applyProtection="1">
      <alignment horizontal="right"/>
      <protection locked="0"/>
    </xf>
    <xf numFmtId="166" fontId="24" fillId="14" borderId="57" xfId="3" applyNumberFormat="1" applyFont="1" applyFill="1" applyBorder="1" applyAlignment="1" applyProtection="1">
      <alignment horizontal="center" vertical="center"/>
      <protection locked="0"/>
    </xf>
    <xf numFmtId="166" fontId="22" fillId="0" borderId="55" xfId="1" applyNumberFormat="1" applyFont="1" applyFill="1" applyBorder="1" applyAlignment="1" applyProtection="1">
      <alignment horizontal="right"/>
      <protection locked="0"/>
    </xf>
    <xf numFmtId="0" fontId="22" fillId="0" borderId="55" xfId="1" applyFont="1" applyFill="1" applyBorder="1" applyAlignment="1" applyProtection="1">
      <alignment horizontal="right"/>
      <protection locked="0"/>
    </xf>
    <xf numFmtId="0" fontId="28" fillId="2" borderId="25" xfId="2" applyFont="1" applyFill="1" applyBorder="1" applyAlignment="1" applyProtection="1">
      <alignment horizontal="center" vertical="top" wrapText="1"/>
    </xf>
    <xf numFmtId="0" fontId="28" fillId="2" borderId="57" xfId="2" applyFont="1" applyFill="1" applyBorder="1" applyAlignment="1" applyProtection="1">
      <alignment horizontal="center" vertical="top" wrapText="1"/>
    </xf>
    <xf numFmtId="166" fontId="22" fillId="2" borderId="26" xfId="3" applyNumberFormat="1" applyFont="1" applyFill="1" applyBorder="1" applyAlignment="1" applyProtection="1">
      <alignment horizontal="center" vertical="center"/>
      <protection locked="0"/>
    </xf>
    <xf numFmtId="166" fontId="24" fillId="14" borderId="57" xfId="3" applyNumberFormat="1" applyFont="1" applyFill="1" applyBorder="1" applyAlignment="1" applyProtection="1">
      <alignment horizontal="center" vertical="center"/>
      <protection locked="0"/>
    </xf>
    <xf numFmtId="166" fontId="22" fillId="2" borderId="51" xfId="3" applyNumberFormat="1" applyFont="1" applyFill="1" applyBorder="1" applyAlignment="1" applyProtection="1">
      <alignment horizontal="center" vertical="center"/>
      <protection locked="0"/>
    </xf>
    <xf numFmtId="166" fontId="22" fillId="2" borderId="54" xfId="3" applyNumberFormat="1" applyFont="1" applyFill="1" applyBorder="1" applyAlignment="1" applyProtection="1">
      <alignment horizontal="center" vertical="center"/>
      <protection locked="0"/>
    </xf>
    <xf numFmtId="166" fontId="22" fillId="2" borderId="53" xfId="3" applyNumberFormat="1" applyFont="1" applyFill="1" applyBorder="1" applyAlignment="1" applyProtection="1">
      <alignment horizontal="center" vertical="center"/>
      <protection locked="0"/>
    </xf>
    <xf numFmtId="166" fontId="22" fillId="2" borderId="24" xfId="3" applyNumberFormat="1" applyFont="1" applyFill="1" applyBorder="1" applyAlignment="1" applyProtection="1">
      <alignment horizontal="center" vertical="center"/>
      <protection locked="0"/>
    </xf>
    <xf numFmtId="166" fontId="22" fillId="2" borderId="23" xfId="3" applyNumberFormat="1" applyFont="1" applyFill="1" applyBorder="1" applyAlignment="1" applyProtection="1">
      <alignment horizontal="center" vertical="center"/>
      <protection locked="0"/>
    </xf>
    <xf numFmtId="166" fontId="24" fillId="14" borderId="26" xfId="3" applyNumberFormat="1" applyFont="1" applyFill="1" applyBorder="1" applyAlignment="1" applyProtection="1">
      <alignment horizontal="center" vertical="center"/>
      <protection locked="0"/>
    </xf>
    <xf numFmtId="0" fontId="29" fillId="16" borderId="71" xfId="2" applyFont="1" applyFill="1" applyBorder="1" applyAlignment="1">
      <alignment horizontal="left" vertical="center"/>
    </xf>
    <xf numFmtId="0" fontId="29" fillId="16" borderId="68" xfId="2" applyFont="1" applyFill="1" applyBorder="1" applyAlignment="1">
      <alignment horizontal="left" vertical="center"/>
    </xf>
    <xf numFmtId="0" fontId="32" fillId="16" borderId="72" xfId="2" applyFont="1" applyFill="1" applyBorder="1" applyAlignment="1">
      <alignment horizontal="left" vertical="center"/>
    </xf>
    <xf numFmtId="0" fontId="29" fillId="16" borderId="25" xfId="2" applyFont="1" applyFill="1" applyBorder="1" applyAlignment="1">
      <alignment horizontal="left" vertical="center"/>
    </xf>
    <xf numFmtId="0" fontId="29" fillId="16" borderId="70" xfId="2" applyFont="1" applyFill="1" applyBorder="1" applyAlignment="1">
      <alignment horizontal="left" vertical="center"/>
    </xf>
    <xf numFmtId="0" fontId="32" fillId="16" borderId="69" xfId="2" applyFont="1" applyFill="1" applyBorder="1" applyAlignment="1">
      <alignment horizontal="left" vertical="center" wrapText="1"/>
    </xf>
    <xf numFmtId="0" fontId="32" fillId="16" borderId="68" xfId="2" applyFont="1" applyFill="1" applyBorder="1" applyAlignment="1">
      <alignment horizontal="left" vertical="center" wrapText="1"/>
    </xf>
    <xf numFmtId="0" fontId="32" fillId="16" borderId="68" xfId="2" applyFont="1" applyFill="1" applyBorder="1" applyAlignment="1">
      <alignment horizontal="left" vertical="center"/>
    </xf>
    <xf numFmtId="166" fontId="25" fillId="15" borderId="26" xfId="3" applyNumberFormat="1" applyFont="1" applyFill="1" applyBorder="1" applyAlignment="1" applyProtection="1">
      <alignment horizontal="left"/>
      <protection locked="0"/>
    </xf>
    <xf numFmtId="0" fontId="30" fillId="16" borderId="68" xfId="2" applyFont="1" applyFill="1" applyBorder="1" applyAlignment="1">
      <alignment horizontal="left" vertical="center"/>
    </xf>
    <xf numFmtId="0" fontId="29" fillId="16" borderId="67" xfId="2" applyFont="1" applyFill="1" applyBorder="1" applyAlignment="1">
      <alignment horizontal="left" vertical="center"/>
    </xf>
    <xf numFmtId="0" fontId="23" fillId="2" borderId="0" xfId="2" applyFont="1" applyFill="1" applyBorder="1" applyAlignment="1" applyProtection="1">
      <alignment horizontal="left"/>
      <protection locked="0"/>
    </xf>
    <xf numFmtId="0" fontId="29" fillId="16" borderId="60" xfId="2" applyFont="1" applyFill="1" applyBorder="1" applyAlignment="1">
      <alignment horizontal="left" vertical="center"/>
    </xf>
    <xf numFmtId="0" fontId="29" fillId="16" borderId="59" xfId="2" applyFont="1" applyFill="1" applyBorder="1" applyAlignment="1">
      <alignment horizontal="left" vertical="center"/>
    </xf>
    <xf numFmtId="0" fontId="22" fillId="2" borderId="76" xfId="2" applyFont="1" applyFill="1" applyBorder="1" applyAlignment="1" applyProtection="1">
      <alignment horizontal="left" vertical="center" wrapText="1"/>
      <protection locked="0"/>
    </xf>
    <xf numFmtId="0" fontId="22" fillId="2" borderId="0" xfId="2" applyFont="1" applyFill="1" applyBorder="1" applyAlignment="1" applyProtection="1">
      <alignment horizontal="left" vertical="center" wrapText="1"/>
      <protection locked="0"/>
    </xf>
    <xf numFmtId="166" fontId="22" fillId="2" borderId="82" xfId="3" applyNumberFormat="1" applyFont="1" applyFill="1" applyBorder="1" applyAlignment="1" applyProtection="1">
      <alignment horizontal="right"/>
      <protection locked="0"/>
    </xf>
    <xf numFmtId="0" fontId="22" fillId="2" borderId="82" xfId="2" applyFont="1" applyFill="1" applyBorder="1" applyAlignment="1" applyProtection="1">
      <alignment horizontal="right"/>
      <protection locked="0"/>
    </xf>
    <xf numFmtId="166" fontId="26" fillId="2" borderId="82" xfId="3" applyNumberFormat="1" applyFont="1" applyFill="1" applyBorder="1" applyAlignment="1" applyProtection="1">
      <alignment horizontal="right"/>
      <protection locked="0"/>
    </xf>
    <xf numFmtId="166" fontId="22" fillId="2" borderId="84" xfId="3" applyNumberFormat="1" applyFont="1" applyFill="1" applyBorder="1" applyAlignment="1" applyProtection="1">
      <alignment horizontal="right"/>
      <protection locked="0"/>
    </xf>
    <xf numFmtId="166" fontId="26" fillId="2" borderId="84" xfId="3" applyNumberFormat="1" applyFont="1" applyFill="1" applyBorder="1" applyAlignment="1" applyProtection="1">
      <alignment horizontal="right"/>
      <protection locked="0"/>
    </xf>
    <xf numFmtId="0" fontId="28" fillId="0" borderId="83" xfId="2" applyFont="1" applyFill="1" applyBorder="1" applyAlignment="1" applyProtection="1">
      <alignment horizontal="center" vertical="center" wrapText="1"/>
    </xf>
    <xf numFmtId="166" fontId="22" fillId="2" borderId="54" xfId="3" applyNumberFormat="1" applyFont="1" applyFill="1" applyBorder="1" applyAlignment="1" applyProtection="1">
      <alignment horizontal="center" vertical="center"/>
      <protection locked="0"/>
    </xf>
    <xf numFmtId="166" fontId="22" fillId="2" borderId="23" xfId="3" applyNumberFormat="1" applyFont="1" applyFill="1" applyBorder="1" applyAlignment="1" applyProtection="1">
      <alignment horizontal="center" vertical="center"/>
      <protection locked="0"/>
    </xf>
    <xf numFmtId="0" fontId="28" fillId="0" borderId="57" xfId="1" applyFont="1" applyFill="1" applyBorder="1" applyAlignment="1" applyProtection="1">
      <alignment horizontal="left" vertical="center" wrapText="1"/>
    </xf>
    <xf numFmtId="0" fontId="28" fillId="2" borderId="57" xfId="1" applyFont="1" applyFill="1" applyBorder="1" applyAlignment="1" applyProtection="1">
      <alignment horizontal="left" vertical="center" wrapText="1"/>
    </xf>
    <xf numFmtId="0" fontId="28" fillId="0" borderId="55" xfId="1" applyFont="1" applyFill="1" applyBorder="1" applyAlignment="1" applyProtection="1">
      <alignment horizontal="left" vertical="center" wrapText="1"/>
    </xf>
    <xf numFmtId="166" fontId="50" fillId="18" borderId="48" xfId="3" applyNumberFormat="1" applyFont="1" applyFill="1" applyBorder="1" applyAlignment="1" applyProtection="1">
      <alignment horizontal="center" vertical="center"/>
      <protection locked="0"/>
    </xf>
    <xf numFmtId="166" fontId="50" fillId="18" borderId="80" xfId="3" applyNumberFormat="1" applyFont="1" applyFill="1" applyBorder="1" applyAlignment="1" applyProtection="1">
      <alignment horizontal="center" vertical="center"/>
      <protection locked="0"/>
    </xf>
    <xf numFmtId="166" fontId="22" fillId="7" borderId="51" xfId="3" applyNumberFormat="1" applyFont="1" applyFill="1" applyBorder="1" applyAlignment="1" applyProtection="1">
      <alignment horizontal="center" vertical="center"/>
      <protection locked="0"/>
    </xf>
    <xf numFmtId="166" fontId="22" fillId="7" borderId="26" xfId="3" applyNumberFormat="1" applyFont="1" applyFill="1" applyBorder="1" applyAlignment="1" applyProtection="1">
      <alignment horizontal="center" vertical="center"/>
      <protection locked="0"/>
    </xf>
    <xf numFmtId="0" fontId="28" fillId="7" borderId="52" xfId="2" applyFont="1" applyFill="1" applyBorder="1" applyAlignment="1" applyProtection="1">
      <alignment horizontal="left" vertical="top" wrapText="1"/>
    </xf>
    <xf numFmtId="0" fontId="59" fillId="0" borderId="0" xfId="0" applyFont="1"/>
    <xf numFmtId="0" fontId="6" fillId="0" borderId="6" xfId="0" applyFont="1" applyFill="1" applyBorder="1" applyAlignment="1">
      <alignment horizontal="center" vertical="center" wrapText="1"/>
    </xf>
    <xf numFmtId="0" fontId="61" fillId="0" borderId="0" xfId="0" applyFont="1"/>
    <xf numFmtId="0" fontId="61" fillId="0" borderId="0" xfId="0" applyFont="1" applyFill="1"/>
    <xf numFmtId="0" fontId="54" fillId="5" borderId="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58" fillId="3" borderId="2" xfId="1" applyFont="1" applyFill="1" applyBorder="1" applyAlignment="1">
      <alignment vertical="center" wrapText="1"/>
    </xf>
    <xf numFmtId="0" fontId="6" fillId="0" borderId="2" xfId="1" applyFont="1" applyFill="1" applyBorder="1" applyAlignment="1">
      <alignment horizontal="center" vertical="center" wrapText="1"/>
    </xf>
    <xf numFmtId="0" fontId="57" fillId="3" borderId="2" xfId="1" applyFont="1" applyFill="1" applyBorder="1" applyAlignment="1">
      <alignment vertical="center" wrapText="1"/>
    </xf>
    <xf numFmtId="0" fontId="58" fillId="3" borderId="7" xfId="1" applyFont="1" applyFill="1" applyBorder="1" applyAlignment="1">
      <alignment horizontal="left" vertical="center" wrapText="1"/>
    </xf>
    <xf numFmtId="0" fontId="8" fillId="0" borderId="7"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58" fillId="3" borderId="2" xfId="1" applyFont="1" applyFill="1" applyBorder="1" applyAlignment="1">
      <alignment horizontal="left" vertical="center" wrapText="1"/>
    </xf>
    <xf numFmtId="0" fontId="8" fillId="7" borderId="2" xfId="1" applyFont="1" applyFill="1" applyBorder="1" applyAlignment="1">
      <alignment horizontal="center" vertical="center" wrapText="1"/>
    </xf>
    <xf numFmtId="0" fontId="6" fillId="7" borderId="2" xfId="1" applyFont="1" applyFill="1" applyBorder="1" applyAlignment="1">
      <alignment horizontal="center" vertical="center" wrapText="1"/>
    </xf>
    <xf numFmtId="0" fontId="6" fillId="3" borderId="2" xfId="1" applyFont="1" applyFill="1" applyBorder="1" applyAlignment="1">
      <alignment horizontal="left" vertical="center" wrapText="1"/>
    </xf>
    <xf numFmtId="0" fontId="8" fillId="7" borderId="7" xfId="0" applyFont="1" applyFill="1" applyBorder="1" applyAlignment="1">
      <alignment horizontal="center" vertical="center" wrapText="1"/>
    </xf>
    <xf numFmtId="0" fontId="57" fillId="7" borderId="2" xfId="1" applyFont="1" applyFill="1" applyBorder="1" applyAlignment="1">
      <alignment horizontal="center" vertical="center" wrapText="1"/>
    </xf>
    <xf numFmtId="0" fontId="8" fillId="7" borderId="7"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58" fillId="3" borderId="6" xfId="1" applyFont="1" applyFill="1" applyBorder="1" applyAlignment="1">
      <alignment horizontal="left" vertical="center" wrapText="1"/>
    </xf>
    <xf numFmtId="0" fontId="8" fillId="0" borderId="6"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58" fillId="3" borderId="5" xfId="1" applyFont="1" applyFill="1" applyBorder="1" applyAlignment="1">
      <alignment horizontal="left" vertical="center" wrapText="1"/>
    </xf>
    <xf numFmtId="0" fontId="6" fillId="3" borderId="5" xfId="1" applyFont="1" applyFill="1" applyBorder="1" applyAlignment="1">
      <alignment horizontal="left" vertical="center" wrapText="1"/>
    </xf>
    <xf numFmtId="0" fontId="57" fillId="3" borderId="2" xfId="1" applyFont="1" applyFill="1" applyBorder="1" applyAlignment="1">
      <alignment horizontal="left" vertical="center" wrapText="1"/>
    </xf>
    <xf numFmtId="0" fontId="6" fillId="7" borderId="0"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6" fillId="3" borderId="2" xfId="1" applyFont="1" applyFill="1" applyBorder="1" applyAlignment="1">
      <alignment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3" borderId="26" xfId="1" applyFont="1" applyFill="1" applyBorder="1" applyAlignment="1">
      <alignment vertical="top" wrapText="1"/>
    </xf>
    <xf numFmtId="0" fontId="62" fillId="3" borderId="2" xfId="1" applyFont="1" applyFill="1" applyBorder="1" applyAlignment="1">
      <alignment horizontal="left" vertical="center" wrapText="1"/>
    </xf>
    <xf numFmtId="0" fontId="6" fillId="0" borderId="33" xfId="1" applyFont="1" applyFill="1" applyBorder="1" applyAlignment="1">
      <alignment horizontal="center" vertical="center" wrapText="1"/>
    </xf>
    <xf numFmtId="0" fontId="57" fillId="3" borderId="6" xfId="1" applyFont="1" applyFill="1" applyBorder="1" applyAlignment="1">
      <alignment horizontal="left" vertical="center" wrapText="1"/>
    </xf>
    <xf numFmtId="0" fontId="8" fillId="3" borderId="2" xfId="1" applyFont="1" applyFill="1" applyBorder="1" applyAlignment="1">
      <alignment horizontal="left" vertical="center" wrapText="1"/>
    </xf>
    <xf numFmtId="0" fontId="57" fillId="3" borderId="41" xfId="1" applyFont="1" applyFill="1" applyBorder="1" applyAlignment="1">
      <alignment horizontal="left" vertical="center" wrapText="1"/>
    </xf>
    <xf numFmtId="0" fontId="6" fillId="0" borderId="0" xfId="1" applyFont="1" applyFill="1" applyBorder="1" applyAlignment="1">
      <alignment horizontal="center" vertical="center" wrapText="1"/>
    </xf>
    <xf numFmtId="0" fontId="57" fillId="3" borderId="7" xfId="1" applyFont="1" applyFill="1" applyBorder="1" applyAlignment="1">
      <alignment horizontal="left" vertical="center" wrapText="1"/>
    </xf>
    <xf numFmtId="0" fontId="6" fillId="0" borderId="38"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11" borderId="1" xfId="1" applyFont="1" applyFill="1" applyBorder="1" applyAlignment="1">
      <alignment horizontal="center" vertical="center" wrapText="1"/>
    </xf>
    <xf numFmtId="0" fontId="6" fillId="11" borderId="18"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6" fillId="11" borderId="2" xfId="1" applyFont="1" applyFill="1" applyBorder="1" applyAlignment="1">
      <alignment horizontal="center" vertical="center" wrapText="1"/>
    </xf>
    <xf numFmtId="0" fontId="6" fillId="9" borderId="0" xfId="1" applyFont="1" applyFill="1" applyBorder="1" applyAlignment="1">
      <alignment horizontal="left" vertical="center" wrapText="1"/>
    </xf>
    <xf numFmtId="0" fontId="6" fillId="11" borderId="0" xfId="1" applyFont="1" applyFill="1" applyBorder="1" applyAlignment="1">
      <alignment horizontal="center" vertical="center" wrapText="1"/>
    </xf>
    <xf numFmtId="0" fontId="6" fillId="11" borderId="13" xfId="1" applyFont="1" applyFill="1" applyBorder="1" applyAlignment="1">
      <alignment horizontal="center" vertical="center" wrapText="1"/>
    </xf>
    <xf numFmtId="0" fontId="6" fillId="9" borderId="1" xfId="1" applyFont="1" applyFill="1" applyBorder="1" applyAlignment="1">
      <alignment horizontal="left" vertical="center" wrapText="1"/>
    </xf>
    <xf numFmtId="0" fontId="6" fillId="8" borderId="1" xfId="1" applyFont="1" applyFill="1" applyBorder="1" applyAlignment="1">
      <alignment horizontal="center" vertical="center" wrapText="1"/>
    </xf>
    <xf numFmtId="0" fontId="8" fillId="24" borderId="22" xfId="1" applyFont="1" applyFill="1" applyBorder="1" applyAlignment="1">
      <alignment horizontal="left" vertical="center" wrapText="1"/>
    </xf>
    <xf numFmtId="0" fontId="8" fillId="23" borderId="1" xfId="1" applyFont="1" applyFill="1" applyBorder="1" applyAlignment="1">
      <alignment horizontal="center" vertical="center" wrapText="1"/>
    </xf>
    <xf numFmtId="0" fontId="8" fillId="23" borderId="1" xfId="1" applyFont="1" applyFill="1" applyBorder="1" applyAlignment="1">
      <alignment horizontal="left" vertical="center" wrapText="1"/>
    </xf>
    <xf numFmtId="0" fontId="6" fillId="0" borderId="14" xfId="1" applyFont="1" applyFill="1" applyBorder="1" applyAlignment="1">
      <alignment horizontal="center" vertical="center" wrapText="1"/>
    </xf>
    <xf numFmtId="0" fontId="8" fillId="0" borderId="14"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3" borderId="2" xfId="1" applyFont="1" applyFill="1" applyBorder="1" applyAlignment="1">
      <alignment vertical="center" wrapText="1"/>
    </xf>
    <xf numFmtId="0" fontId="57" fillId="3" borderId="5" xfId="1" applyFont="1" applyFill="1" applyBorder="1" applyAlignment="1">
      <alignment vertical="center" wrapText="1"/>
    </xf>
    <xf numFmtId="0" fontId="57" fillId="3" borderId="28" xfId="1" applyFont="1" applyFill="1" applyBorder="1" applyAlignment="1">
      <alignment vertical="center" wrapText="1"/>
    </xf>
    <xf numFmtId="0" fontId="8" fillId="3" borderId="31" xfId="1" applyFont="1" applyFill="1" applyBorder="1" applyAlignment="1">
      <alignment horizontal="left" vertical="center" wrapText="1"/>
    </xf>
    <xf numFmtId="0" fontId="58" fillId="3" borderId="29" xfId="1" applyFont="1" applyFill="1" applyBorder="1" applyAlignment="1">
      <alignment horizontal="left" vertical="center" wrapText="1"/>
    </xf>
    <xf numFmtId="0" fontId="8" fillId="9" borderId="1" xfId="1" applyFont="1" applyFill="1" applyBorder="1" applyAlignment="1">
      <alignment horizontal="left" vertical="center" wrapText="1"/>
    </xf>
    <xf numFmtId="0" fontId="6" fillId="0" borderId="13"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8" fillId="9" borderId="1" xfId="1" applyFont="1" applyFill="1" applyBorder="1" applyAlignment="1">
      <alignment vertical="center" wrapText="1"/>
    </xf>
    <xf numFmtId="0" fontId="8" fillId="0" borderId="15" xfId="1" applyFont="1" applyFill="1" applyBorder="1" applyAlignment="1">
      <alignment horizontal="center" vertical="center" wrapText="1"/>
    </xf>
    <xf numFmtId="0" fontId="8" fillId="9" borderId="16" xfId="1" applyFont="1" applyFill="1" applyBorder="1" applyAlignment="1">
      <alignment horizontal="left" vertical="center" wrapText="1"/>
    </xf>
    <xf numFmtId="164" fontId="8" fillId="0" borderId="1" xfId="1" applyNumberFormat="1" applyFont="1" applyFill="1" applyBorder="1" applyAlignment="1">
      <alignment horizontal="center" vertical="center" wrapText="1"/>
    </xf>
    <xf numFmtId="0" fontId="8" fillId="0" borderId="13" xfId="1" applyFont="1" applyFill="1" applyBorder="1" applyAlignment="1">
      <alignment horizontal="center" vertical="center" wrapText="1"/>
    </xf>
    <xf numFmtId="0" fontId="8" fillId="0" borderId="14"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54" fillId="4" borderId="4" xfId="1" applyFont="1" applyFill="1" applyBorder="1" applyAlignment="1">
      <alignment vertical="center"/>
    </xf>
    <xf numFmtId="0" fontId="8" fillId="3" borderId="7" xfId="1" applyFont="1" applyFill="1" applyBorder="1" applyAlignment="1">
      <alignment horizontal="left" vertical="center" wrapText="1"/>
    </xf>
    <xf numFmtId="0" fontId="58" fillId="3" borderId="7" xfId="1" applyFont="1" applyFill="1" applyBorder="1" applyAlignment="1">
      <alignment vertical="center" wrapText="1"/>
    </xf>
    <xf numFmtId="0" fontId="57" fillId="25" borderId="51" xfId="0" applyFont="1" applyFill="1" applyBorder="1" applyAlignment="1">
      <alignment horizontal="left" vertical="center" wrapText="1"/>
    </xf>
    <xf numFmtId="0" fontId="8" fillId="2" borderId="2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6" xfId="0" applyFont="1" applyFill="1" applyBorder="1"/>
    <xf numFmtId="0" fontId="8" fillId="0" borderId="26" xfId="0" applyFont="1" applyFill="1" applyBorder="1" applyAlignment="1">
      <alignment horizontal="center" vertical="top" wrapText="1"/>
    </xf>
    <xf numFmtId="0" fontId="62" fillId="2" borderId="26" xfId="0" applyFont="1" applyFill="1" applyBorder="1" applyAlignment="1">
      <alignment horizontal="center" vertical="center" wrapText="1"/>
    </xf>
    <xf numFmtId="0" fontId="8" fillId="2" borderId="26" xfId="0" applyFont="1" applyFill="1" applyBorder="1" applyAlignment="1">
      <alignment horizontal="center" vertical="center"/>
    </xf>
    <xf numFmtId="0" fontId="62" fillId="0" borderId="26" xfId="0" applyFont="1" applyBorder="1" applyAlignment="1">
      <alignment horizontal="center" vertical="center" wrapText="1"/>
    </xf>
    <xf numFmtId="0" fontId="57" fillId="25" borderId="51" xfId="0" applyFont="1" applyFill="1" applyBorder="1" applyAlignment="1">
      <alignment vertical="center" wrapText="1"/>
    </xf>
    <xf numFmtId="0" fontId="62" fillId="0" borderId="0" xfId="0" applyFont="1" applyAlignment="1">
      <alignment horizontal="center" vertical="center" wrapText="1"/>
    </xf>
    <xf numFmtId="0" fontId="57" fillId="3" borderId="7" xfId="1" applyFont="1" applyFill="1" applyBorder="1" applyAlignment="1">
      <alignment vertical="center" wrapText="1"/>
    </xf>
    <xf numFmtId="0" fontId="8" fillId="0" borderId="18" xfId="1" applyFont="1" applyFill="1" applyBorder="1" applyAlignment="1">
      <alignment horizontal="center" vertical="center" wrapText="1"/>
    </xf>
    <xf numFmtId="0" fontId="62" fillId="21" borderId="26" xfId="5" applyFont="1" applyBorder="1" applyAlignment="1">
      <alignment vertical="center" wrapText="1"/>
    </xf>
    <xf numFmtId="0" fontId="8" fillId="0" borderId="26" xfId="1" applyFont="1" applyFill="1" applyBorder="1" applyAlignment="1">
      <alignment horizontal="center" vertical="center" wrapText="1"/>
    </xf>
    <xf numFmtId="0" fontId="6" fillId="0" borderId="26" xfId="1" applyFont="1" applyBorder="1"/>
    <xf numFmtId="0" fontId="22" fillId="16" borderId="26" xfId="2" applyFont="1" applyFill="1" applyBorder="1" applyAlignment="1" applyProtection="1">
      <alignment horizontal="left" vertical="center"/>
      <protection locked="0"/>
    </xf>
    <xf numFmtId="0" fontId="29" fillId="16" borderId="26" xfId="2" applyFont="1" applyFill="1" applyBorder="1" applyAlignment="1">
      <alignment horizontal="center" vertical="center"/>
    </xf>
    <xf numFmtId="0" fontId="32" fillId="16" borderId="26" xfId="2" applyFont="1" applyFill="1" applyBorder="1" applyAlignment="1">
      <alignment horizontal="center" vertical="center"/>
    </xf>
    <xf numFmtId="0" fontId="32" fillId="16" borderId="26" xfId="2" applyFont="1" applyFill="1" applyBorder="1" applyAlignment="1">
      <alignment horizontal="center" vertical="center" wrapText="1"/>
    </xf>
    <xf numFmtId="0" fontId="34" fillId="16" borderId="26" xfId="2" applyFont="1" applyFill="1" applyBorder="1" applyAlignment="1">
      <alignment horizontal="center" vertical="center"/>
    </xf>
    <xf numFmtId="0" fontId="30" fillId="16" borderId="26" xfId="2" applyFont="1" applyFill="1" applyBorder="1" applyAlignment="1">
      <alignment horizontal="center" vertical="center"/>
    </xf>
    <xf numFmtId="0" fontId="27" fillId="2" borderId="26" xfId="2" applyFont="1" applyFill="1" applyBorder="1" applyAlignment="1" applyProtection="1">
      <alignment horizontal="right" wrapText="1"/>
      <protection locked="0"/>
    </xf>
    <xf numFmtId="0" fontId="0" fillId="0" borderId="26" xfId="0" applyBorder="1"/>
    <xf numFmtId="0" fontId="8" fillId="2" borderId="14" xfId="0" applyFont="1" applyFill="1" applyBorder="1" applyAlignment="1">
      <alignment horizontal="center" vertical="center" wrapText="1"/>
    </xf>
    <xf numFmtId="0" fontId="8" fillId="0" borderId="10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11" borderId="18" xfId="1" applyFont="1" applyFill="1" applyBorder="1" applyAlignment="1">
      <alignment horizontal="center" vertical="center" wrapText="1"/>
    </xf>
    <xf numFmtId="166" fontId="22" fillId="2" borderId="54" xfId="3" applyNumberFormat="1" applyFont="1" applyFill="1" applyBorder="1" applyAlignment="1" applyProtection="1">
      <alignment horizontal="center" vertical="center"/>
      <protection locked="0"/>
    </xf>
    <xf numFmtId="166" fontId="22" fillId="2" borderId="95" xfId="3" applyNumberFormat="1" applyFont="1" applyFill="1" applyBorder="1" applyAlignment="1" applyProtection="1">
      <alignment horizontal="center" vertical="center"/>
      <protection locked="0"/>
    </xf>
    <xf numFmtId="0" fontId="15" fillId="2" borderId="83" xfId="2" applyFont="1" applyFill="1" applyBorder="1" applyAlignment="1" applyProtection="1">
      <alignment horizontal="center" wrapText="1"/>
      <protection locked="0"/>
    </xf>
    <xf numFmtId="0" fontId="54" fillId="5" borderId="22" xfId="1" applyFont="1" applyFill="1" applyBorder="1" applyAlignment="1">
      <alignment vertical="center" wrapText="1"/>
    </xf>
    <xf numFmtId="0" fontId="8" fillId="0" borderId="21" xfId="1" applyFont="1" applyFill="1" applyBorder="1" applyAlignment="1"/>
    <xf numFmtId="0" fontId="6" fillId="9" borderId="18" xfId="1" applyFont="1" applyFill="1" applyBorder="1" applyAlignment="1">
      <alignment horizontal="left" vertical="center" wrapText="1"/>
    </xf>
    <xf numFmtId="0" fontId="6" fillId="9" borderId="17" xfId="1" applyFont="1" applyFill="1" applyBorder="1" applyAlignment="1">
      <alignment horizontal="left" vertical="center" wrapText="1"/>
    </xf>
    <xf numFmtId="0" fontId="6" fillId="9" borderId="16" xfId="1" applyFont="1" applyFill="1" applyBorder="1" applyAlignment="1">
      <alignment horizontal="left" vertical="center" wrapText="1"/>
    </xf>
    <xf numFmtId="0" fontId="6" fillId="11" borderId="18" xfId="1" applyFont="1" applyFill="1" applyBorder="1" applyAlignment="1">
      <alignment horizontal="center" vertical="center" wrapText="1"/>
    </xf>
    <xf numFmtId="0" fontId="6" fillId="11" borderId="17" xfId="1" applyFont="1" applyFill="1" applyBorder="1" applyAlignment="1">
      <alignment horizontal="center" vertical="center" wrapText="1"/>
    </xf>
    <xf numFmtId="0" fontId="6" fillId="11" borderId="16" xfId="1" applyFont="1" applyFill="1" applyBorder="1" applyAlignment="1">
      <alignment horizontal="center" vertical="center" wrapText="1"/>
    </xf>
    <xf numFmtId="0" fontId="56" fillId="22" borderId="13" xfId="1" applyFont="1" applyFill="1" applyBorder="1" applyAlignment="1">
      <alignment horizontal="left" vertical="center" wrapText="1"/>
    </xf>
    <xf numFmtId="0" fontId="56" fillId="22" borderId="12" xfId="1" applyFont="1" applyFill="1" applyBorder="1" applyAlignment="1">
      <alignment horizontal="left" vertical="center" wrapText="1"/>
    </xf>
    <xf numFmtId="0" fontId="54" fillId="4" borderId="29" xfId="1" applyFont="1" applyFill="1" applyBorder="1" applyAlignment="1">
      <alignment horizontal="left" vertical="center" wrapText="1"/>
    </xf>
    <xf numFmtId="0" fontId="54" fillId="4" borderId="0" xfId="1" applyFont="1" applyFill="1" applyBorder="1" applyAlignment="1">
      <alignment horizontal="left" vertical="center" wrapText="1"/>
    </xf>
    <xf numFmtId="0" fontId="54" fillId="4" borderId="2" xfId="1" applyFont="1" applyFill="1" applyBorder="1" applyAlignment="1">
      <alignment horizontal="left" vertical="center" wrapText="1"/>
    </xf>
    <xf numFmtId="0" fontId="54" fillId="5" borderId="22" xfId="1" applyFont="1" applyFill="1" applyBorder="1" applyAlignment="1">
      <alignment horizontal="center" vertical="center" wrapText="1"/>
    </xf>
    <xf numFmtId="0" fontId="8" fillId="0" borderId="21" xfId="1" applyFont="1" applyFill="1" applyBorder="1" applyAlignment="1">
      <alignment horizontal="center"/>
    </xf>
    <xf numFmtId="0" fontId="54" fillId="4" borderId="31" xfId="1" applyFont="1" applyFill="1" applyBorder="1" applyAlignment="1">
      <alignment horizontal="left" vertical="center" wrapText="1"/>
    </xf>
    <xf numFmtId="0" fontId="54" fillId="4" borderId="35" xfId="1" applyFont="1" applyFill="1" applyBorder="1" applyAlignment="1">
      <alignment horizontal="left" vertical="center" wrapText="1"/>
    </xf>
    <xf numFmtId="0" fontId="54" fillId="4" borderId="34" xfId="1" applyFont="1" applyFill="1" applyBorder="1" applyAlignment="1">
      <alignment horizontal="left" vertical="center" wrapText="1"/>
    </xf>
    <xf numFmtId="0" fontId="54" fillId="4" borderId="33" xfId="1" applyFont="1" applyFill="1" applyBorder="1" applyAlignment="1">
      <alignment horizontal="left" vertical="center" wrapText="1"/>
    </xf>
    <xf numFmtId="0" fontId="54" fillId="4" borderId="5" xfId="1" applyFont="1" applyFill="1" applyBorder="1" applyAlignment="1">
      <alignment horizontal="center" vertical="center"/>
    </xf>
    <xf numFmtId="0" fontId="54" fillId="4" borderId="4" xfId="1" applyFont="1" applyFill="1" applyBorder="1" applyAlignment="1">
      <alignment horizontal="center" vertical="center"/>
    </xf>
    <xf numFmtId="0" fontId="54" fillId="4" borderId="31" xfId="1" applyFont="1" applyFill="1" applyBorder="1" applyAlignment="1">
      <alignment horizontal="center" vertical="center"/>
    </xf>
    <xf numFmtId="0" fontId="54" fillId="4" borderId="35" xfId="1" applyFont="1" applyFill="1" applyBorder="1" applyAlignment="1">
      <alignment horizontal="center" vertical="center"/>
    </xf>
    <xf numFmtId="0" fontId="54" fillId="4" borderId="9" xfId="0" applyFont="1" applyFill="1" applyBorder="1" applyAlignment="1">
      <alignment horizontal="left" vertical="center"/>
    </xf>
    <xf numFmtId="0" fontId="54" fillId="4" borderId="8" xfId="0" applyFont="1" applyFill="1" applyBorder="1" applyAlignment="1">
      <alignment horizontal="left" vertical="center"/>
    </xf>
    <xf numFmtId="0" fontId="54" fillId="4" borderId="5" xfId="0" applyFont="1" applyFill="1" applyBorder="1" applyAlignment="1">
      <alignment horizontal="left" vertical="center"/>
    </xf>
    <xf numFmtId="0" fontId="54" fillId="4" borderId="4" xfId="0" applyFont="1" applyFill="1" applyBorder="1" applyAlignment="1">
      <alignment horizontal="left" vertical="center"/>
    </xf>
    <xf numFmtId="0" fontId="54" fillId="4" borderId="5" xfId="0" applyFont="1" applyFill="1" applyBorder="1" applyAlignment="1">
      <alignment horizontal="left" vertical="center" wrapText="1"/>
    </xf>
    <xf numFmtId="0" fontId="54" fillId="4" borderId="4" xfId="0" applyFont="1" applyFill="1" applyBorder="1" applyAlignment="1">
      <alignment horizontal="left" vertical="center" wrapText="1"/>
    </xf>
    <xf numFmtId="0" fontId="8" fillId="9" borderId="18" xfId="0" applyFont="1" applyFill="1" applyBorder="1" applyAlignment="1">
      <alignment horizontal="center" vertical="center" wrapText="1"/>
    </xf>
    <xf numFmtId="0" fontId="8" fillId="9" borderId="17" xfId="0" applyFont="1" applyFill="1" applyBorder="1" applyAlignment="1">
      <alignment horizontal="center" vertical="center" wrapText="1"/>
    </xf>
    <xf numFmtId="0" fontId="60" fillId="5" borderId="13" xfId="1" applyFont="1" applyFill="1" applyBorder="1" applyAlignment="1">
      <alignment horizontal="left" vertical="center" wrapText="1"/>
    </xf>
    <xf numFmtId="0" fontId="60" fillId="0" borderId="12" xfId="1" applyFont="1" applyFill="1" applyBorder="1" applyAlignment="1">
      <alignment horizontal="left"/>
    </xf>
    <xf numFmtId="0" fontId="8" fillId="0" borderId="7"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113" xfId="1" applyFont="1" applyFill="1" applyBorder="1" applyAlignment="1">
      <alignment horizontal="center" vertical="center" wrapText="1"/>
    </xf>
    <xf numFmtId="0" fontId="54" fillId="5" borderId="20" xfId="1" applyFont="1" applyFill="1" applyBorder="1" applyAlignment="1">
      <alignment vertical="center" wrapText="1"/>
    </xf>
    <xf numFmtId="0" fontId="8" fillId="0" borderId="19" xfId="1" applyFont="1" applyFill="1" applyBorder="1" applyAlignment="1"/>
    <xf numFmtId="0" fontId="54" fillId="5" borderId="36" xfId="1" applyFont="1" applyFill="1" applyBorder="1" applyAlignment="1">
      <alignment vertical="center" wrapText="1"/>
    </xf>
    <xf numFmtId="0" fontId="8" fillId="0" borderId="0" xfId="1" applyFont="1" applyFill="1" applyBorder="1" applyAlignment="1"/>
    <xf numFmtId="0" fontId="58" fillId="3" borderId="111" xfId="1" applyFont="1" applyFill="1" applyBorder="1" applyAlignment="1">
      <alignment horizontal="left" vertical="center" wrapText="1"/>
    </xf>
    <xf numFmtId="0" fontId="58" fillId="3" borderId="112" xfId="1" applyFont="1" applyFill="1" applyBorder="1" applyAlignment="1">
      <alignment horizontal="left" vertical="center" wrapText="1"/>
    </xf>
    <xf numFmtId="0" fontId="54" fillId="5" borderId="22" xfId="1" applyFont="1" applyFill="1" applyBorder="1" applyAlignment="1">
      <alignment horizontal="left" vertical="center" wrapText="1"/>
    </xf>
    <xf numFmtId="0" fontId="8" fillId="0" borderId="21" xfId="1" applyFont="1" applyFill="1" applyBorder="1" applyAlignment="1">
      <alignment horizontal="left"/>
    </xf>
    <xf numFmtId="0" fontId="58" fillId="9" borderId="18" xfId="1" applyFont="1" applyFill="1" applyBorder="1" applyAlignment="1">
      <alignment horizontal="left" vertical="center" wrapText="1"/>
    </xf>
    <xf numFmtId="0" fontId="8" fillId="0" borderId="16" xfId="1" applyFont="1" applyFill="1" applyBorder="1" applyAlignment="1">
      <alignment horizontal="left"/>
    </xf>
    <xf numFmtId="0" fontId="55" fillId="4" borderId="2" xfId="1" applyFont="1" applyFill="1" applyBorder="1" applyAlignment="1">
      <alignment horizontal="left" vertical="center" wrapText="1"/>
    </xf>
    <xf numFmtId="0" fontId="8" fillId="0" borderId="13" xfId="1" applyFont="1" applyFill="1" applyBorder="1" applyAlignment="1">
      <alignment horizontal="center" vertical="center" wrapText="1"/>
    </xf>
    <xf numFmtId="0" fontId="8" fillId="0" borderId="15"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54" fillId="5" borderId="13" xfId="1" applyFont="1" applyFill="1" applyBorder="1" applyAlignment="1">
      <alignment horizontal="left" vertical="center"/>
    </xf>
    <xf numFmtId="0" fontId="54" fillId="5" borderId="12" xfId="1" applyFont="1" applyFill="1" applyBorder="1" applyAlignment="1">
      <alignment horizontal="left" vertical="center"/>
    </xf>
    <xf numFmtId="0" fontId="54" fillId="5" borderId="21" xfId="1" applyFont="1" applyFill="1" applyBorder="1" applyAlignment="1">
      <alignment horizontal="left" vertical="center"/>
    </xf>
    <xf numFmtId="0" fontId="54" fillId="5" borderId="22" xfId="1" applyFont="1" applyFill="1" applyBorder="1" applyAlignment="1">
      <alignment horizontal="center" vertical="center"/>
    </xf>
    <xf numFmtId="0" fontId="54" fillId="5" borderId="21" xfId="1" applyFont="1" applyFill="1" applyBorder="1" applyAlignment="1">
      <alignment horizontal="center" vertical="center"/>
    </xf>
    <xf numFmtId="0" fontId="54" fillId="5" borderId="13" xfId="1" applyFont="1" applyFill="1" applyBorder="1" applyAlignment="1">
      <alignment horizontal="left" vertical="center" wrapText="1"/>
    </xf>
    <xf numFmtId="0" fontId="54" fillId="5" borderId="12" xfId="1" applyFont="1" applyFill="1" applyBorder="1" applyAlignment="1">
      <alignment horizontal="left" vertical="center" wrapText="1"/>
    </xf>
    <xf numFmtId="0" fontId="57" fillId="3" borderId="28" xfId="1" applyFont="1" applyFill="1" applyBorder="1" applyAlignment="1">
      <alignment horizontal="left" vertical="center" wrapText="1"/>
    </xf>
    <xf numFmtId="0" fontId="57" fillId="3" borderId="27" xfId="1" applyFont="1" applyFill="1" applyBorder="1" applyAlignment="1">
      <alignment horizontal="left" vertical="center" wrapText="1"/>
    </xf>
    <xf numFmtId="0" fontId="8" fillId="0" borderId="106" xfId="0" applyFont="1" applyFill="1" applyBorder="1" applyAlignment="1">
      <alignment horizontal="left" vertical="center" wrapText="1"/>
    </xf>
    <xf numFmtId="0" fontId="8" fillId="0" borderId="108" xfId="0" applyFont="1" applyFill="1" applyBorder="1" applyAlignment="1">
      <alignment horizontal="left" vertical="center" wrapText="1"/>
    </xf>
    <xf numFmtId="0" fontId="8" fillId="0" borderId="110" xfId="0" applyFont="1" applyFill="1" applyBorder="1" applyAlignment="1">
      <alignment horizontal="left" vertical="center" wrapText="1"/>
    </xf>
    <xf numFmtId="0" fontId="8" fillId="0" borderId="107" xfId="0" applyFont="1" applyFill="1" applyBorder="1" applyAlignment="1">
      <alignment horizontal="left" vertical="center" wrapText="1"/>
    </xf>
    <xf numFmtId="0" fontId="8" fillId="0" borderId="109" xfId="0" applyFont="1" applyFill="1" applyBorder="1" applyAlignment="1">
      <alignment horizontal="left" vertical="center" wrapText="1"/>
    </xf>
    <xf numFmtId="0" fontId="8" fillId="0" borderId="104" xfId="0" applyFont="1" applyFill="1" applyBorder="1" applyAlignment="1">
      <alignment horizontal="left" vertical="center" wrapText="1"/>
    </xf>
    <xf numFmtId="0" fontId="8" fillId="0" borderId="105" xfId="0" applyFont="1" applyFill="1" applyBorder="1" applyAlignment="1">
      <alignment horizontal="left" vertical="center" wrapText="1"/>
    </xf>
    <xf numFmtId="0" fontId="6" fillId="0" borderId="106" xfId="0" applyFont="1" applyFill="1" applyBorder="1" applyAlignment="1">
      <alignment horizontal="center" vertical="center" wrapText="1"/>
    </xf>
    <xf numFmtId="0" fontId="6" fillId="0" borderId="108" xfId="0" applyFont="1" applyFill="1" applyBorder="1" applyAlignment="1">
      <alignment horizontal="center" vertical="center" wrapText="1"/>
    </xf>
    <xf numFmtId="0" fontId="6" fillId="0" borderId="102" xfId="0" applyFont="1" applyFill="1" applyBorder="1" applyAlignment="1">
      <alignment horizontal="center" vertical="center" wrapText="1"/>
    </xf>
    <xf numFmtId="0" fontId="8" fillId="9" borderId="18" xfId="1" applyFont="1" applyFill="1" applyBorder="1" applyAlignment="1">
      <alignment horizontal="left" vertical="center" wrapText="1"/>
    </xf>
    <xf numFmtId="0" fontId="8" fillId="9" borderId="17" xfId="1" applyFont="1" applyFill="1" applyBorder="1" applyAlignment="1">
      <alignment horizontal="left" vertical="center" wrapText="1"/>
    </xf>
    <xf numFmtId="0" fontId="8" fillId="9" borderId="16" xfId="1" applyFont="1" applyFill="1" applyBorder="1" applyAlignment="1">
      <alignment horizontal="left" vertical="center" wrapText="1"/>
    </xf>
    <xf numFmtId="0" fontId="54" fillId="5" borderId="20" xfId="1" applyFont="1" applyFill="1" applyBorder="1" applyAlignment="1">
      <alignment horizontal="left" vertical="center" wrapText="1"/>
    </xf>
    <xf numFmtId="0" fontId="54" fillId="5" borderId="19" xfId="1" applyFont="1" applyFill="1" applyBorder="1" applyAlignment="1">
      <alignment horizontal="left" vertical="center" wrapText="1"/>
    </xf>
    <xf numFmtId="0" fontId="54" fillId="4" borderId="5" xfId="1" applyFont="1" applyFill="1" applyBorder="1" applyAlignment="1">
      <alignment horizontal="left" vertical="center" wrapText="1"/>
    </xf>
    <xf numFmtId="0" fontId="54" fillId="4" borderId="4" xfId="1" applyFont="1" applyFill="1" applyBorder="1" applyAlignment="1">
      <alignment horizontal="left" vertical="center" wrapText="1"/>
    </xf>
    <xf numFmtId="0" fontId="8" fillId="9" borderId="17" xfId="0" applyFont="1" applyFill="1" applyBorder="1" applyAlignment="1">
      <alignment horizontal="left" vertical="center" wrapText="1"/>
    </xf>
    <xf numFmtId="0" fontId="8" fillId="2" borderId="103" xfId="0" applyFont="1" applyFill="1" applyBorder="1" applyAlignment="1">
      <alignment horizontal="center" vertical="center" wrapText="1"/>
    </xf>
    <xf numFmtId="0" fontId="8" fillId="2" borderId="104" xfId="0" applyFont="1" applyFill="1" applyBorder="1" applyAlignment="1">
      <alignment horizontal="center" vertical="center" wrapText="1"/>
    </xf>
    <xf numFmtId="0" fontId="8" fillId="0" borderId="105" xfId="0" applyFont="1" applyFill="1" applyBorder="1" applyAlignment="1">
      <alignment horizontal="center" vertical="center" wrapText="1"/>
    </xf>
    <xf numFmtId="0" fontId="8" fillId="0" borderId="102" xfId="0" applyFont="1" applyFill="1" applyBorder="1" applyAlignment="1">
      <alignment horizontal="center" vertical="center" wrapText="1"/>
    </xf>
    <xf numFmtId="0" fontId="8" fillId="9" borderId="19" xfId="0" applyFont="1" applyFill="1" applyBorder="1" applyAlignment="1">
      <alignment horizontal="center" vertical="center" wrapText="1"/>
    </xf>
    <xf numFmtId="0" fontId="8" fillId="9" borderId="0"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54" fillId="4" borderId="9" xfId="1" applyFont="1" applyFill="1" applyBorder="1" applyAlignment="1">
      <alignment horizontal="center" vertical="center"/>
    </xf>
    <xf numFmtId="0" fontId="54" fillId="4" borderId="8" xfId="1" applyFont="1" applyFill="1" applyBorder="1" applyAlignment="1">
      <alignment horizontal="center" vertical="center"/>
    </xf>
    <xf numFmtId="0" fontId="54" fillId="4" borderId="5" xfId="1" applyFont="1" applyFill="1" applyBorder="1" applyAlignment="1">
      <alignment horizontal="left" vertical="center"/>
    </xf>
    <xf numFmtId="0" fontId="54" fillId="4" borderId="4" xfId="1" applyFont="1" applyFill="1" applyBorder="1" applyAlignment="1">
      <alignment horizontal="left" vertical="center"/>
    </xf>
    <xf numFmtId="0" fontId="57" fillId="3" borderId="30" xfId="1" applyFont="1" applyFill="1" applyBorder="1" applyAlignment="1">
      <alignment horizontal="left" vertical="center" wrapText="1"/>
    </xf>
    <xf numFmtId="0" fontId="58" fillId="3" borderId="28" xfId="1" applyFont="1" applyFill="1" applyBorder="1" applyAlignment="1">
      <alignment horizontal="left" vertical="center" wrapText="1"/>
    </xf>
    <xf numFmtId="0" fontId="58" fillId="3" borderId="27" xfId="1" applyFont="1" applyFill="1" applyBorder="1" applyAlignment="1">
      <alignment horizontal="left" vertical="center" wrapText="1"/>
    </xf>
    <xf numFmtId="0" fontId="58" fillId="3" borderId="30" xfId="1" applyFont="1" applyFill="1" applyBorder="1" applyAlignment="1">
      <alignment horizontal="left" vertical="center" wrapText="1"/>
    </xf>
    <xf numFmtId="0" fontId="6" fillId="0" borderId="2"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57" fillId="3" borderId="7" xfId="1" applyFont="1" applyFill="1" applyBorder="1" applyAlignment="1">
      <alignment horizontal="left" vertical="center" wrapText="1"/>
    </xf>
    <xf numFmtId="0" fontId="57" fillId="3" borderId="41" xfId="1" applyFont="1" applyFill="1" applyBorder="1" applyAlignment="1">
      <alignment horizontal="left" vertical="center" wrapText="1"/>
    </xf>
    <xf numFmtId="0" fontId="57" fillId="3" borderId="46" xfId="1" applyFont="1" applyFill="1" applyBorder="1" applyAlignment="1">
      <alignment horizontal="left" vertical="center" wrapText="1"/>
    </xf>
    <xf numFmtId="0" fontId="54" fillId="4" borderId="2" xfId="1" applyFont="1" applyFill="1" applyBorder="1" applyAlignment="1">
      <alignment vertical="center" wrapText="1"/>
    </xf>
    <xf numFmtId="0" fontId="54" fillId="4" borderId="5" xfId="1" applyFont="1" applyFill="1" applyBorder="1" applyAlignment="1">
      <alignment vertical="center" wrapText="1"/>
    </xf>
    <xf numFmtId="0" fontId="54" fillId="4" borderId="4" xfId="1" applyFont="1" applyFill="1" applyBorder="1" applyAlignment="1">
      <alignment vertical="center" wrapText="1"/>
    </xf>
    <xf numFmtId="0" fontId="54" fillId="4" borderId="5" xfId="1" applyFont="1" applyFill="1" applyBorder="1" applyAlignment="1">
      <alignment horizontal="center" vertical="center" wrapText="1"/>
    </xf>
    <xf numFmtId="0" fontId="54" fillId="4" borderId="4"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58" fillId="3" borderId="7" xfId="1" applyFont="1" applyFill="1" applyBorder="1" applyAlignment="1">
      <alignment horizontal="left" vertical="center" wrapText="1"/>
    </xf>
    <xf numFmtId="0" fontId="58" fillId="3" borderId="41" xfId="1" applyFont="1" applyFill="1" applyBorder="1" applyAlignment="1">
      <alignment horizontal="left" vertical="center" wrapText="1"/>
    </xf>
    <xf numFmtId="0" fontId="58" fillId="3" borderId="6" xfId="1" applyFont="1" applyFill="1" applyBorder="1" applyAlignment="1">
      <alignment horizontal="left" vertical="center" wrapText="1"/>
    </xf>
    <xf numFmtId="0" fontId="8" fillId="0" borderId="41" xfId="1" applyFont="1" applyFill="1" applyBorder="1" applyAlignment="1">
      <alignment horizontal="center" vertical="center" wrapText="1"/>
    </xf>
    <xf numFmtId="0" fontId="6" fillId="0" borderId="41" xfId="1" applyFont="1" applyFill="1" applyBorder="1" applyAlignment="1">
      <alignment horizontal="center" vertical="center" wrapText="1"/>
    </xf>
    <xf numFmtId="0" fontId="54" fillId="12" borderId="13" xfId="1" applyFont="1" applyFill="1" applyBorder="1" applyAlignment="1">
      <alignment horizontal="center" vertical="center" wrapText="1"/>
    </xf>
    <xf numFmtId="0" fontId="8" fillId="0" borderId="12" xfId="1" applyFont="1" applyBorder="1" applyAlignment="1">
      <alignment horizontal="center"/>
    </xf>
    <xf numFmtId="0" fontId="54" fillId="5" borderId="18" xfId="1" applyFont="1" applyFill="1" applyBorder="1" applyAlignment="1">
      <alignment horizontal="center" vertical="center" wrapText="1"/>
    </xf>
    <xf numFmtId="0" fontId="8" fillId="0" borderId="16" xfId="1" applyFont="1" applyBorder="1" applyAlignment="1">
      <alignment horizontal="center"/>
    </xf>
    <xf numFmtId="0" fontId="54" fillId="5" borderId="20" xfId="1" applyFont="1" applyFill="1" applyBorder="1" applyAlignment="1">
      <alignment horizontal="center" vertical="center" wrapText="1"/>
    </xf>
    <xf numFmtId="0" fontId="8" fillId="0" borderId="37" xfId="1" applyFont="1" applyBorder="1" applyAlignment="1">
      <alignment horizontal="center"/>
    </xf>
    <xf numFmtId="0" fontId="54" fillId="6" borderId="13" xfId="1" applyFont="1" applyFill="1" applyBorder="1" applyAlignment="1">
      <alignment horizontal="center" vertical="center" wrapText="1"/>
    </xf>
    <xf numFmtId="0" fontId="58" fillId="3" borderId="2" xfId="1" applyFont="1" applyFill="1" applyBorder="1" applyAlignment="1">
      <alignment vertical="center" wrapText="1"/>
    </xf>
    <xf numFmtId="0" fontId="54" fillId="4" borderId="2" xfId="1" applyFont="1" applyFill="1" applyBorder="1" applyAlignment="1">
      <alignment horizontal="left" vertical="center"/>
    </xf>
    <xf numFmtId="0" fontId="6" fillId="7" borderId="2" xfId="1" applyFont="1" applyFill="1" applyBorder="1" applyAlignment="1">
      <alignment horizontal="center" vertical="center" wrapText="1"/>
    </xf>
    <xf numFmtId="0" fontId="57" fillId="3" borderId="2" xfId="1" applyFont="1" applyFill="1" applyBorder="1" applyAlignment="1">
      <alignment horizontal="left" vertical="center" wrapText="1"/>
    </xf>
    <xf numFmtId="0" fontId="58" fillId="3" borderId="2" xfId="1" applyFont="1" applyFill="1" applyBorder="1" applyAlignment="1">
      <alignment horizontal="left" vertical="center" wrapText="1"/>
    </xf>
    <xf numFmtId="0" fontId="8" fillId="0" borderId="33" xfId="1" applyFont="1" applyFill="1" applyBorder="1" applyAlignment="1">
      <alignment horizontal="center" vertical="center" wrapText="1"/>
    </xf>
    <xf numFmtId="0" fontId="8" fillId="0" borderId="35" xfId="1" applyFont="1" applyFill="1" applyBorder="1" applyAlignment="1">
      <alignment horizontal="center" vertical="center" wrapText="1"/>
    </xf>
    <xf numFmtId="0" fontId="8" fillId="0" borderId="40" xfId="1" applyFont="1" applyFill="1" applyBorder="1" applyAlignment="1">
      <alignment horizontal="center" vertical="center" wrapText="1"/>
    </xf>
    <xf numFmtId="0" fontId="8" fillId="0" borderId="39" xfId="1" applyFont="1" applyFill="1" applyBorder="1" applyAlignment="1">
      <alignment horizontal="center" vertical="center" wrapText="1"/>
    </xf>
    <xf numFmtId="0" fontId="54" fillId="4" borderId="3" xfId="1" applyFont="1" applyFill="1" applyBorder="1" applyAlignment="1">
      <alignment horizontal="center" vertical="center" wrapText="1"/>
    </xf>
    <xf numFmtId="0" fontId="56" fillId="4" borderId="7" xfId="1" applyFont="1" applyFill="1" applyBorder="1" applyAlignment="1">
      <alignment horizontal="left" vertical="center" wrapText="1"/>
    </xf>
    <xf numFmtId="0" fontId="6" fillId="3" borderId="26" xfId="1" applyFont="1" applyFill="1" applyBorder="1" applyAlignment="1">
      <alignment horizontal="left" vertical="top" wrapText="1"/>
    </xf>
    <xf numFmtId="0" fontId="54" fillId="4" borderId="2" xfId="1" applyFont="1" applyFill="1" applyBorder="1" applyAlignment="1">
      <alignment horizontal="center" vertical="center" wrapText="1"/>
    </xf>
    <xf numFmtId="0" fontId="54" fillId="4" borderId="29" xfId="1" applyFont="1" applyFill="1" applyBorder="1" applyAlignment="1">
      <alignment vertical="center" wrapText="1"/>
    </xf>
    <xf numFmtId="0" fontId="54" fillId="4" borderId="0" xfId="1" applyFont="1" applyFill="1" applyBorder="1" applyAlignment="1">
      <alignment vertical="center" wrapText="1"/>
    </xf>
    <xf numFmtId="0" fontId="54" fillId="4" borderId="34" xfId="1" applyFont="1" applyFill="1" applyBorder="1" applyAlignment="1">
      <alignment horizontal="center" vertical="center" wrapText="1"/>
    </xf>
    <xf numFmtId="0" fontId="54" fillId="4" borderId="33" xfId="1" applyFont="1" applyFill="1" applyBorder="1" applyAlignment="1">
      <alignment horizontal="center" vertical="center" wrapText="1"/>
    </xf>
    <xf numFmtId="0" fontId="6" fillId="3" borderId="7" xfId="0" applyFont="1" applyFill="1" applyBorder="1" applyAlignment="1">
      <alignment horizontal="left" vertical="center" wrapText="1"/>
    </xf>
    <xf numFmtId="0" fontId="6" fillId="3" borderId="6" xfId="0" applyFont="1" applyFill="1" applyBorder="1" applyAlignment="1">
      <alignment horizontal="left" vertical="center" wrapText="1"/>
    </xf>
    <xf numFmtId="0" fontId="8" fillId="0" borderId="26" xfId="1" applyFont="1" applyFill="1" applyBorder="1" applyAlignment="1">
      <alignment horizontal="center" vertical="center" wrapText="1"/>
    </xf>
    <xf numFmtId="0" fontId="8" fillId="0" borderId="32" xfId="1" applyFont="1" applyFill="1" applyBorder="1" applyAlignment="1">
      <alignment horizontal="center" vertical="center" wrapText="1"/>
    </xf>
    <xf numFmtId="0" fontId="8" fillId="0" borderId="92" xfId="1" applyFont="1" applyFill="1" applyBorder="1" applyAlignment="1">
      <alignment horizontal="center" vertical="center" wrapText="1"/>
    </xf>
    <xf numFmtId="0" fontId="6" fillId="0" borderId="26" xfId="1" applyFont="1" applyFill="1" applyBorder="1" applyAlignment="1">
      <alignment horizontal="center" vertical="center" wrapText="1"/>
    </xf>
    <xf numFmtId="0" fontId="54" fillId="4" borderId="31" xfId="1" applyFont="1" applyFill="1" applyBorder="1" applyAlignment="1">
      <alignment horizontal="left" vertical="center"/>
    </xf>
    <xf numFmtId="0" fontId="54" fillId="4" borderId="35" xfId="1" applyFont="1" applyFill="1" applyBorder="1" applyAlignment="1">
      <alignment horizontal="left" vertical="center"/>
    </xf>
    <xf numFmtId="0" fontId="54" fillId="4" borderId="39" xfId="1" applyFont="1" applyFill="1" applyBorder="1" applyAlignment="1">
      <alignment horizontal="left" vertical="center"/>
    </xf>
    <xf numFmtId="0" fontId="8" fillId="3" borderId="26" xfId="1" applyFont="1" applyFill="1" applyBorder="1" applyAlignment="1">
      <alignment horizontal="left" vertical="top" wrapText="1"/>
    </xf>
    <xf numFmtId="0" fontId="54" fillId="6" borderId="13" xfId="1" applyFont="1" applyFill="1" applyBorder="1" applyAlignment="1">
      <alignment horizontal="left" vertical="center" wrapText="1"/>
    </xf>
    <xf numFmtId="0" fontId="54" fillId="6" borderId="12" xfId="1" applyFont="1" applyFill="1" applyBorder="1" applyAlignment="1">
      <alignment horizontal="left" vertical="center" wrapText="1"/>
    </xf>
    <xf numFmtId="0" fontId="54" fillId="4" borderId="114" xfId="1" applyFont="1" applyFill="1" applyBorder="1" applyAlignment="1">
      <alignment horizontal="left" vertical="center" wrapText="1"/>
    </xf>
    <xf numFmtId="0" fontId="54" fillId="4" borderId="115" xfId="1" applyFont="1" applyFill="1" applyBorder="1" applyAlignment="1">
      <alignment horizontal="left" vertical="center" wrapText="1"/>
    </xf>
    <xf numFmtId="0" fontId="54" fillId="6" borderId="12" xfId="1" applyFont="1" applyFill="1" applyBorder="1" applyAlignment="1">
      <alignment horizontal="center" vertical="center" wrapText="1"/>
    </xf>
    <xf numFmtId="0" fontId="54" fillId="4" borderId="11" xfId="1" applyFont="1" applyFill="1" applyBorder="1" applyAlignment="1">
      <alignment horizontal="left" vertical="center" wrapText="1"/>
    </xf>
    <xf numFmtId="0" fontId="54" fillId="4" borderId="10" xfId="1" applyFont="1" applyFill="1" applyBorder="1" applyAlignment="1">
      <alignment horizontal="left" vertical="center" wrapText="1"/>
    </xf>
    <xf numFmtId="0" fontId="60" fillId="4" borderId="5" xfId="1" applyFont="1" applyFill="1" applyBorder="1" applyAlignment="1">
      <alignment horizontal="left" vertical="center" wrapText="1"/>
    </xf>
    <xf numFmtId="0" fontId="60" fillId="4" borderId="4" xfId="1" applyFont="1" applyFill="1" applyBorder="1" applyAlignment="1">
      <alignment horizontal="left" vertical="center" wrapText="1"/>
    </xf>
    <xf numFmtId="0" fontId="60" fillId="6" borderId="13" xfId="1" applyFont="1" applyFill="1" applyBorder="1" applyAlignment="1">
      <alignment horizontal="left" vertical="center" wrapText="1"/>
    </xf>
    <xf numFmtId="0" fontId="60" fillId="6" borderId="12" xfId="1" applyFont="1" applyFill="1" applyBorder="1" applyAlignment="1">
      <alignment horizontal="left" vertical="center" wrapText="1"/>
    </xf>
    <xf numFmtId="0" fontId="8" fillId="0" borderId="116" xfId="0" applyFont="1" applyFill="1" applyBorder="1" applyAlignment="1">
      <alignment horizontal="left" vertical="center" wrapText="1"/>
    </xf>
    <xf numFmtId="0" fontId="8" fillId="0" borderId="117" xfId="0" applyFont="1" applyFill="1" applyBorder="1" applyAlignment="1">
      <alignment horizontal="left" vertical="center" wrapText="1"/>
    </xf>
    <xf numFmtId="0" fontId="8" fillId="9" borderId="18" xfId="0" applyFont="1" applyFill="1" applyBorder="1" applyAlignment="1">
      <alignment horizontal="left" vertical="center" wrapText="1"/>
    </xf>
    <xf numFmtId="0" fontId="64" fillId="9" borderId="17" xfId="0" applyFont="1" applyFill="1" applyBorder="1" applyAlignment="1">
      <alignment horizontal="left" vertical="center" wrapText="1"/>
    </xf>
    <xf numFmtId="0" fontId="8" fillId="0" borderId="101" xfId="0" applyFont="1" applyFill="1" applyBorder="1" applyAlignment="1">
      <alignment horizontal="center" vertical="center" wrapText="1"/>
    </xf>
    <xf numFmtId="0" fontId="54" fillId="4" borderId="3" xfId="1" applyFont="1" applyFill="1" applyBorder="1" applyAlignment="1">
      <alignment horizontal="left" vertical="center" wrapText="1"/>
    </xf>
    <xf numFmtId="0" fontId="8" fillId="7" borderId="5" xfId="1" applyFont="1" applyFill="1" applyBorder="1" applyAlignment="1">
      <alignment horizontal="center" vertical="center" wrapText="1"/>
    </xf>
    <xf numFmtId="0" fontId="8" fillId="7" borderId="3" xfId="1" applyFont="1" applyFill="1" applyBorder="1" applyAlignment="1">
      <alignment horizontal="center" vertical="center" wrapText="1"/>
    </xf>
    <xf numFmtId="0" fontId="54" fillId="4" borderId="9" xfId="1" applyFont="1" applyFill="1" applyBorder="1" applyAlignment="1">
      <alignment horizontal="left" vertical="center" wrapText="1"/>
    </xf>
    <xf numFmtId="0" fontId="54" fillId="4" borderId="8" xfId="1" applyFont="1" applyFill="1" applyBorder="1" applyAlignment="1">
      <alignment horizontal="left" vertical="center" wrapText="1"/>
    </xf>
    <xf numFmtId="0" fontId="54" fillId="4" borderId="3" xfId="1" applyFont="1" applyFill="1" applyBorder="1" applyAlignment="1">
      <alignment horizontal="center" vertical="center"/>
    </xf>
    <xf numFmtId="0" fontId="60" fillId="4" borderId="2" xfId="1" applyFont="1" applyFill="1" applyBorder="1" applyAlignment="1">
      <alignment vertical="center" wrapText="1"/>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8" fillId="7" borderId="7" xfId="1" applyFont="1" applyFill="1" applyBorder="1" applyAlignment="1">
      <alignment horizontal="center" vertical="center" wrapText="1"/>
    </xf>
    <xf numFmtId="0" fontId="8" fillId="7" borderId="6" xfId="1" applyFont="1" applyFill="1" applyBorder="1" applyAlignment="1">
      <alignment horizontal="center" vertical="center" wrapText="1"/>
    </xf>
    <xf numFmtId="0" fontId="6" fillId="0" borderId="43" xfId="1" applyFont="1" applyFill="1" applyBorder="1" applyAlignment="1">
      <alignment horizontal="center" vertical="center" wrapText="1"/>
    </xf>
    <xf numFmtId="0" fontId="6" fillId="0" borderId="42" xfId="1" applyFont="1" applyFill="1" applyBorder="1" applyAlignment="1">
      <alignment horizontal="center" vertical="center" wrapText="1"/>
    </xf>
    <xf numFmtId="0" fontId="58" fillId="3" borderId="34" xfId="1" applyFont="1" applyFill="1" applyBorder="1" applyAlignment="1">
      <alignment horizontal="left" vertical="center" wrapText="1"/>
    </xf>
    <xf numFmtId="0" fontId="58" fillId="3" borderId="31" xfId="1" applyFont="1" applyFill="1" applyBorder="1" applyAlignment="1">
      <alignment horizontal="left" vertical="center" wrapText="1"/>
    </xf>
    <xf numFmtId="0" fontId="57" fillId="3" borderId="6" xfId="1" applyFont="1" applyFill="1" applyBorder="1" applyAlignment="1">
      <alignment horizontal="left" vertical="center" wrapText="1"/>
    </xf>
    <xf numFmtId="0" fontId="8" fillId="0" borderId="31" xfId="1" applyFont="1" applyFill="1" applyBorder="1" applyAlignment="1">
      <alignment horizontal="center" vertical="center" wrapText="1"/>
    </xf>
    <xf numFmtId="0" fontId="8" fillId="0" borderId="34" xfId="1" applyFont="1" applyFill="1" applyBorder="1" applyAlignment="1">
      <alignment horizontal="center" vertical="center" wrapText="1"/>
    </xf>
    <xf numFmtId="0" fontId="54" fillId="5" borderId="13" xfId="1" applyFont="1" applyFill="1" applyBorder="1" applyAlignment="1">
      <alignment vertical="center" wrapText="1"/>
    </xf>
    <xf numFmtId="0" fontId="57" fillId="0" borderId="12" xfId="1" applyFont="1" applyFill="1" applyBorder="1" applyAlignment="1"/>
    <xf numFmtId="0" fontId="60" fillId="0" borderId="21" xfId="1" applyFont="1" applyFill="1" applyBorder="1" applyAlignment="1">
      <alignment horizontal="left"/>
    </xf>
    <xf numFmtId="0" fontId="57" fillId="9" borderId="18" xfId="1" applyFont="1" applyFill="1" applyBorder="1" applyAlignment="1">
      <alignment horizontal="left" vertical="center" wrapText="1"/>
    </xf>
    <xf numFmtId="0" fontId="57" fillId="9" borderId="17" xfId="1" applyFont="1" applyFill="1" applyBorder="1" applyAlignment="1">
      <alignment horizontal="left" vertical="center" wrapText="1"/>
    </xf>
    <xf numFmtId="0" fontId="57" fillId="9" borderId="16" xfId="1" applyFont="1" applyFill="1" applyBorder="1" applyAlignment="1">
      <alignment horizontal="left" vertical="center" wrapText="1"/>
    </xf>
    <xf numFmtId="0" fontId="54" fillId="0" borderId="26" xfId="1" applyFont="1" applyFill="1" applyBorder="1" applyAlignment="1">
      <alignment horizontal="center" vertical="center" wrapText="1"/>
    </xf>
    <xf numFmtId="0" fontId="8" fillId="0" borderId="26" xfId="1" applyFont="1" applyFill="1" applyBorder="1" applyAlignment="1">
      <alignment horizontal="center" vertical="top" wrapText="1"/>
    </xf>
    <xf numFmtId="0" fontId="62" fillId="0" borderId="26" xfId="0" applyFont="1" applyBorder="1" applyAlignment="1">
      <alignment horizontal="center" vertical="center" wrapText="1"/>
    </xf>
    <xf numFmtId="0" fontId="62" fillId="0" borderId="26" xfId="0" applyFont="1" applyBorder="1" applyAlignment="1">
      <alignment horizontal="center" vertical="center"/>
    </xf>
    <xf numFmtId="0" fontId="28" fillId="0" borderId="57" xfId="2" applyFont="1" applyFill="1" applyBorder="1" applyAlignment="1" applyProtection="1">
      <alignment horizontal="left" vertical="center" wrapText="1"/>
    </xf>
    <xf numFmtId="0" fontId="28" fillId="0" borderId="23" xfId="2" applyFont="1" applyFill="1" applyBorder="1" applyAlignment="1" applyProtection="1">
      <alignment horizontal="left" vertical="center" wrapText="1"/>
    </xf>
    <xf numFmtId="0" fontId="28" fillId="0" borderId="48" xfId="2" applyFont="1" applyFill="1" applyBorder="1" applyAlignment="1" applyProtection="1">
      <alignment horizontal="left" vertical="center" wrapText="1"/>
    </xf>
    <xf numFmtId="0" fontId="28" fillId="2" borderId="57" xfId="2" applyFont="1" applyFill="1" applyBorder="1" applyAlignment="1" applyProtection="1">
      <alignment horizontal="left" vertical="center" wrapText="1"/>
    </xf>
    <xf numFmtId="0" fontId="28" fillId="2" borderId="23" xfId="2" applyFont="1" applyFill="1" applyBorder="1" applyAlignment="1" applyProtection="1">
      <alignment horizontal="left" vertical="center" wrapText="1"/>
    </xf>
    <xf numFmtId="0" fontId="28" fillId="2" borderId="48" xfId="2" applyFont="1" applyFill="1" applyBorder="1" applyAlignment="1" applyProtection="1">
      <alignment horizontal="left" vertical="center" wrapText="1"/>
    </xf>
    <xf numFmtId="166" fontId="24" fillId="14" borderId="57" xfId="3" applyNumberFormat="1" applyFont="1" applyFill="1" applyBorder="1" applyAlignment="1" applyProtection="1">
      <alignment horizontal="center" vertical="center"/>
      <protection locked="0"/>
    </xf>
    <xf numFmtId="166" fontId="24" fillId="14" borderId="23" xfId="3" applyNumberFormat="1" applyFont="1" applyFill="1" applyBorder="1" applyAlignment="1" applyProtection="1">
      <alignment horizontal="center" vertical="center"/>
      <protection locked="0"/>
    </xf>
    <xf numFmtId="166" fontId="24" fillId="14" borderId="48" xfId="3" applyNumberFormat="1" applyFont="1" applyFill="1" applyBorder="1" applyAlignment="1" applyProtection="1">
      <alignment horizontal="center" vertical="center"/>
      <protection locked="0"/>
    </xf>
    <xf numFmtId="166" fontId="22" fillId="2" borderId="56" xfId="3" applyNumberFormat="1" applyFont="1" applyFill="1" applyBorder="1" applyAlignment="1" applyProtection="1">
      <alignment horizontal="center" vertical="center"/>
      <protection locked="0"/>
    </xf>
    <xf numFmtId="166" fontId="22" fillId="2" borderId="51" xfId="3" applyNumberFormat="1" applyFont="1" applyFill="1" applyBorder="1" applyAlignment="1" applyProtection="1">
      <alignment horizontal="center" vertical="center"/>
      <protection locked="0"/>
    </xf>
    <xf numFmtId="166" fontId="22" fillId="2" borderId="55" xfId="3" applyNumberFormat="1" applyFont="1" applyFill="1" applyBorder="1" applyAlignment="1" applyProtection="1">
      <alignment horizontal="center" vertical="center"/>
      <protection locked="0"/>
    </xf>
    <xf numFmtId="166" fontId="22" fillId="2" borderId="26" xfId="3" applyNumberFormat="1" applyFont="1" applyFill="1" applyBorder="1" applyAlignment="1" applyProtection="1">
      <alignment horizontal="center" vertical="center"/>
      <protection locked="0"/>
    </xf>
    <xf numFmtId="0" fontId="28" fillId="0" borderId="55" xfId="2" applyFont="1" applyFill="1" applyBorder="1" applyAlignment="1" applyProtection="1">
      <alignment horizontal="left" vertical="center" wrapText="1"/>
    </xf>
    <xf numFmtId="0" fontId="28" fillId="0" borderId="26" xfId="2" applyFont="1" applyFill="1" applyBorder="1" applyAlignment="1" applyProtection="1">
      <alignment horizontal="left" vertical="center" wrapText="1"/>
    </xf>
    <xf numFmtId="0" fontId="28" fillId="0" borderId="52" xfId="2" applyFont="1" applyFill="1" applyBorder="1" applyAlignment="1" applyProtection="1">
      <alignment horizontal="left" vertical="center" wrapText="1"/>
    </xf>
    <xf numFmtId="166" fontId="24" fillId="14" borderId="24" xfId="3" applyNumberFormat="1" applyFont="1" applyFill="1" applyBorder="1" applyAlignment="1" applyProtection="1">
      <alignment horizontal="center" vertical="center"/>
      <protection locked="0"/>
    </xf>
    <xf numFmtId="0" fontId="28" fillId="0" borderId="55" xfId="1" applyFont="1" applyFill="1" applyBorder="1" applyAlignment="1" applyProtection="1">
      <alignment horizontal="left" vertical="center" wrapText="1"/>
    </xf>
    <xf numFmtId="0" fontId="28" fillId="0" borderId="26" xfId="1" applyFont="1" applyFill="1" applyBorder="1" applyAlignment="1" applyProtection="1">
      <alignment horizontal="left" vertical="center" wrapText="1"/>
    </xf>
    <xf numFmtId="0" fontId="28" fillId="0" borderId="52" xfId="1" applyFont="1" applyFill="1" applyBorder="1" applyAlignment="1" applyProtection="1">
      <alignment horizontal="left" vertical="center" wrapText="1"/>
    </xf>
    <xf numFmtId="0" fontId="28" fillId="0" borderId="57" xfId="1" applyFont="1" applyFill="1" applyBorder="1" applyAlignment="1" applyProtection="1">
      <alignment horizontal="left" vertical="center" wrapText="1"/>
    </xf>
    <xf numFmtId="0" fontId="28" fillId="0" borderId="23" xfId="1" applyFont="1" applyFill="1" applyBorder="1" applyAlignment="1" applyProtection="1">
      <alignment horizontal="left" vertical="center" wrapText="1"/>
    </xf>
    <xf numFmtId="0" fontId="28" fillId="0" borderId="48" xfId="1" applyFont="1" applyFill="1" applyBorder="1" applyAlignment="1" applyProtection="1">
      <alignment horizontal="left" vertical="center" wrapText="1"/>
    </xf>
    <xf numFmtId="0" fontId="28" fillId="2" borderId="57" xfId="1" applyFont="1" applyFill="1" applyBorder="1" applyAlignment="1" applyProtection="1">
      <alignment horizontal="left" vertical="center" wrapText="1"/>
    </xf>
    <xf numFmtId="0" fontId="28" fillId="2" borderId="23" xfId="1" applyFont="1" applyFill="1" applyBorder="1" applyAlignment="1" applyProtection="1">
      <alignment horizontal="left" vertical="center" wrapText="1"/>
    </xf>
    <xf numFmtId="0" fontId="28" fillId="2" borderId="48" xfId="1" applyFont="1" applyFill="1" applyBorder="1" applyAlignment="1" applyProtection="1">
      <alignment horizontal="left" vertical="center" wrapText="1"/>
    </xf>
    <xf numFmtId="166" fontId="22" fillId="2" borderId="79" xfId="3" applyNumberFormat="1" applyFont="1" applyFill="1" applyBorder="1" applyAlignment="1" applyProtection="1">
      <alignment horizontal="center" vertical="center"/>
      <protection locked="0"/>
    </xf>
    <xf numFmtId="166" fontId="22" fillId="2" borderId="52" xfId="3" applyNumberFormat="1" applyFont="1" applyFill="1" applyBorder="1" applyAlignment="1" applyProtection="1">
      <alignment horizontal="center" vertical="center"/>
      <protection locked="0"/>
    </xf>
    <xf numFmtId="0" fontId="28" fillId="0" borderId="26" xfId="1" applyFont="1" applyFill="1" applyBorder="1" applyAlignment="1" applyProtection="1">
      <alignment horizontal="center" vertical="top" wrapText="1"/>
    </xf>
    <xf numFmtId="0" fontId="28" fillId="0" borderId="25" xfId="2" applyFont="1" applyFill="1" applyBorder="1" applyAlignment="1" applyProtection="1">
      <alignment horizontal="center" vertical="center" wrapText="1"/>
    </xf>
    <xf numFmtId="0" fontId="28" fillId="0" borderId="24" xfId="2" applyFont="1" applyFill="1" applyBorder="1" applyAlignment="1" applyProtection="1">
      <alignment horizontal="center" vertical="center" wrapText="1"/>
    </xf>
    <xf numFmtId="0" fontId="28" fillId="0" borderId="57" xfId="2" applyFont="1" applyFill="1" applyBorder="1" applyAlignment="1" applyProtection="1">
      <alignment horizontal="center" vertical="center" wrapText="1"/>
    </xf>
    <xf numFmtId="0" fontId="28" fillId="0" borderId="23" xfId="2" applyFont="1" applyFill="1" applyBorder="1" applyAlignment="1" applyProtection="1">
      <alignment horizontal="center" vertical="center" wrapText="1"/>
    </xf>
    <xf numFmtId="0" fontId="28" fillId="0" borderId="48" xfId="2" applyFont="1" applyFill="1" applyBorder="1" applyAlignment="1" applyProtection="1">
      <alignment horizontal="center" vertical="center" wrapText="1"/>
    </xf>
    <xf numFmtId="0" fontId="31" fillId="16" borderId="70" xfId="2" applyFont="1" applyFill="1" applyBorder="1" applyAlignment="1" applyProtection="1">
      <alignment horizontal="left" vertical="center"/>
      <protection locked="0"/>
    </xf>
    <xf numFmtId="0" fontId="31" fillId="16" borderId="98" xfId="2" applyFont="1" applyFill="1" applyBorder="1" applyAlignment="1" applyProtection="1">
      <alignment horizontal="left" vertical="center"/>
      <protection locked="0"/>
    </xf>
    <xf numFmtId="0" fontId="31" fillId="16" borderId="92" xfId="2" applyFont="1" applyFill="1" applyBorder="1" applyAlignment="1" applyProtection="1">
      <alignment horizontal="left" vertical="center"/>
      <protection locked="0"/>
    </xf>
    <xf numFmtId="16" fontId="31" fillId="16" borderId="32" xfId="2" applyNumberFormat="1" applyFont="1" applyFill="1" applyBorder="1" applyAlignment="1" applyProtection="1">
      <alignment horizontal="left" vertical="center" wrapText="1"/>
      <protection locked="0"/>
    </xf>
    <xf numFmtId="0" fontId="46" fillId="2" borderId="57" xfId="1" applyFont="1" applyFill="1" applyBorder="1" applyAlignment="1" applyProtection="1">
      <alignment horizontal="left" vertical="center" wrapText="1"/>
    </xf>
    <xf numFmtId="0" fontId="46" fillId="2" borderId="23" xfId="1" applyFont="1" applyFill="1" applyBorder="1" applyAlignment="1" applyProtection="1">
      <alignment horizontal="left" vertical="center" wrapText="1"/>
    </xf>
    <xf numFmtId="0" fontId="46" fillId="2" borderId="48" xfId="1" applyFont="1" applyFill="1" applyBorder="1" applyAlignment="1" applyProtection="1">
      <alignment horizontal="left" vertical="center" wrapText="1"/>
    </xf>
    <xf numFmtId="0" fontId="28" fillId="0" borderId="25" xfId="1" applyFont="1" applyFill="1" applyBorder="1" applyAlignment="1" applyProtection="1">
      <alignment horizontal="left" vertical="center" wrapText="1"/>
    </xf>
    <xf numFmtId="166" fontId="47" fillId="19" borderId="57" xfId="3" applyNumberFormat="1" applyFont="1" applyFill="1" applyBorder="1" applyAlignment="1" applyProtection="1">
      <alignment horizontal="center" vertical="center"/>
      <protection locked="0"/>
    </xf>
    <xf numFmtId="166" fontId="47" fillId="19" borderId="23" xfId="3" applyNumberFormat="1" applyFont="1" applyFill="1" applyBorder="1" applyAlignment="1" applyProtection="1">
      <alignment horizontal="center" vertical="center"/>
      <protection locked="0"/>
    </xf>
    <xf numFmtId="166" fontId="45" fillId="18" borderId="57" xfId="3" applyNumberFormat="1" applyFont="1" applyFill="1" applyBorder="1" applyAlignment="1" applyProtection="1">
      <alignment horizontal="center" vertical="center"/>
      <protection locked="0"/>
    </xf>
    <xf numFmtId="166" fontId="45" fillId="18" borderId="23" xfId="3" applyNumberFormat="1" applyFont="1" applyFill="1" applyBorder="1" applyAlignment="1" applyProtection="1">
      <alignment horizontal="center" vertical="center"/>
      <protection locked="0"/>
    </xf>
    <xf numFmtId="0" fontId="28" fillId="0" borderId="82" xfId="2" applyFont="1" applyFill="1" applyBorder="1" applyAlignment="1" applyProtection="1">
      <alignment horizontal="center" vertical="center" wrapText="1"/>
    </xf>
    <xf numFmtId="0" fontId="28" fillId="0" borderId="0" xfId="2" applyFont="1" applyFill="1" applyBorder="1" applyAlignment="1" applyProtection="1">
      <alignment horizontal="center" vertical="center" wrapText="1"/>
    </xf>
    <xf numFmtId="0" fontId="28" fillId="0" borderId="78" xfId="2" applyFont="1" applyFill="1" applyBorder="1" applyAlignment="1" applyProtection="1">
      <alignment horizontal="center" vertical="center" wrapText="1"/>
    </xf>
    <xf numFmtId="0" fontId="28" fillId="0" borderId="25" xfId="1" applyFont="1" applyFill="1" applyBorder="1" applyAlignment="1" applyProtection="1">
      <alignment horizontal="center" vertical="top" wrapText="1"/>
    </xf>
    <xf numFmtId="0" fontId="28" fillId="0" borderId="23" xfId="1" applyFont="1" applyFill="1" applyBorder="1" applyAlignment="1" applyProtection="1">
      <alignment horizontal="center" vertical="top" wrapText="1"/>
    </xf>
    <xf numFmtId="0" fontId="28" fillId="0" borderId="24" xfId="1" applyFont="1" applyFill="1" applyBorder="1" applyAlignment="1" applyProtection="1">
      <alignment horizontal="center" vertical="top" wrapText="1"/>
    </xf>
    <xf numFmtId="49" fontId="28" fillId="0" borderId="55" xfId="1" applyNumberFormat="1" applyFont="1" applyFill="1" applyBorder="1" applyAlignment="1" applyProtection="1">
      <alignment horizontal="left" vertical="center" wrapText="1"/>
    </xf>
    <xf numFmtId="49" fontId="28" fillId="0" borderId="26" xfId="1" applyNumberFormat="1" applyFont="1" applyFill="1" applyBorder="1" applyAlignment="1" applyProtection="1">
      <alignment horizontal="left" vertical="center" wrapText="1"/>
    </xf>
    <xf numFmtId="166" fontId="22" fillId="2" borderId="71" xfId="3" applyNumberFormat="1" applyFont="1" applyFill="1" applyBorder="1" applyAlignment="1" applyProtection="1">
      <alignment horizontal="center" vertical="center"/>
      <protection locked="0"/>
    </xf>
    <xf numFmtId="0" fontId="28" fillId="2" borderId="57" xfId="2" applyFont="1" applyFill="1" applyBorder="1" applyAlignment="1" applyProtection="1">
      <alignment horizontal="center" vertical="center" wrapText="1"/>
    </xf>
    <xf numFmtId="0" fontId="28" fillId="2" borderId="23" xfId="2" applyFont="1" applyFill="1" applyBorder="1" applyAlignment="1" applyProtection="1">
      <alignment horizontal="center" vertical="center" wrapText="1"/>
    </xf>
    <xf numFmtId="0" fontId="28" fillId="2" borderId="48" xfId="2" applyFont="1" applyFill="1" applyBorder="1" applyAlignment="1" applyProtection="1">
      <alignment horizontal="center" vertical="center" wrapText="1"/>
    </xf>
    <xf numFmtId="0" fontId="31" fillId="16" borderId="119" xfId="2" applyFont="1" applyFill="1" applyBorder="1" applyAlignment="1" applyProtection="1">
      <alignment horizontal="center" vertical="center" wrapText="1"/>
      <protection locked="0"/>
    </xf>
    <xf numFmtId="0" fontId="31" fillId="16" borderId="65" xfId="2" applyFont="1" applyFill="1" applyBorder="1" applyAlignment="1" applyProtection="1">
      <alignment horizontal="center" vertical="center" wrapText="1"/>
      <protection locked="0"/>
    </xf>
    <xf numFmtId="0" fontId="31" fillId="16" borderId="64" xfId="2" applyFont="1" applyFill="1" applyBorder="1" applyAlignment="1" applyProtection="1">
      <alignment horizontal="center" vertical="center" wrapText="1"/>
      <protection locked="0"/>
    </xf>
    <xf numFmtId="0" fontId="28" fillId="2" borderId="55" xfId="2" applyFont="1" applyFill="1" applyBorder="1" applyAlignment="1" applyProtection="1">
      <alignment horizontal="left" vertical="center" wrapText="1"/>
    </xf>
    <xf numFmtId="0" fontId="28" fillId="2" borderId="26" xfId="2" applyFont="1" applyFill="1" applyBorder="1" applyAlignment="1" applyProtection="1">
      <alignment horizontal="left" vertical="center" wrapText="1"/>
    </xf>
    <xf numFmtId="0" fontId="28" fillId="2" borderId="25" xfId="2" applyFont="1" applyFill="1" applyBorder="1" applyAlignment="1" applyProtection="1">
      <alignment horizontal="left" vertical="center" wrapText="1"/>
    </xf>
    <xf numFmtId="0" fontId="28" fillId="2" borderId="52" xfId="2" applyFont="1" applyFill="1" applyBorder="1" applyAlignment="1" applyProtection="1">
      <alignment horizontal="left" vertical="center" wrapText="1"/>
    </xf>
    <xf numFmtId="0" fontId="28" fillId="0" borderId="25" xfId="2" applyFont="1" applyFill="1" applyBorder="1" applyAlignment="1" applyProtection="1">
      <alignment horizontal="left" vertical="center" wrapText="1"/>
    </xf>
    <xf numFmtId="0" fontId="28" fillId="0" borderId="55" xfId="0" applyFont="1" applyFill="1" applyBorder="1" applyAlignment="1" applyProtection="1">
      <alignment horizontal="left" vertical="center" wrapText="1"/>
    </xf>
    <xf numFmtId="0" fontId="28" fillId="0" borderId="26" xfId="0" applyFont="1" applyFill="1" applyBorder="1" applyAlignment="1" applyProtection="1">
      <alignment horizontal="left" vertical="center" wrapText="1"/>
    </xf>
    <xf numFmtId="0" fontId="28" fillId="0" borderId="52" xfId="0" applyFont="1" applyFill="1" applyBorder="1" applyAlignment="1" applyProtection="1">
      <alignment horizontal="left" vertical="center" wrapText="1"/>
    </xf>
    <xf numFmtId="0" fontId="31" fillId="16" borderId="119" xfId="2" applyFont="1" applyFill="1" applyBorder="1" applyAlignment="1" applyProtection="1">
      <alignment horizontal="left" vertical="center" wrapText="1"/>
      <protection locked="0"/>
    </xf>
    <xf numFmtId="0" fontId="31" fillId="16" borderId="65" xfId="2" applyFont="1" applyFill="1" applyBorder="1" applyAlignment="1" applyProtection="1">
      <alignment horizontal="left" vertical="center" wrapText="1"/>
      <protection locked="0"/>
    </xf>
    <xf numFmtId="0" fontId="31" fillId="16" borderId="64" xfId="2" applyFont="1" applyFill="1" applyBorder="1" applyAlignment="1" applyProtection="1">
      <alignment horizontal="left" vertical="center" wrapText="1"/>
      <protection locked="0"/>
    </xf>
    <xf numFmtId="166" fontId="22" fillId="7" borderId="56" xfId="3" applyNumberFormat="1" applyFont="1" applyFill="1" applyBorder="1" applyAlignment="1" applyProtection="1">
      <alignment horizontal="center" vertical="center"/>
      <protection locked="0"/>
    </xf>
    <xf numFmtId="166" fontId="22" fillId="7" borderId="51" xfId="3" applyNumberFormat="1" applyFont="1" applyFill="1" applyBorder="1" applyAlignment="1" applyProtection="1">
      <alignment horizontal="center" vertical="center"/>
      <protection locked="0"/>
    </xf>
    <xf numFmtId="166" fontId="22" fillId="7" borderId="55" xfId="3" applyNumberFormat="1" applyFont="1" applyFill="1" applyBorder="1" applyAlignment="1" applyProtection="1">
      <alignment horizontal="center" vertical="center"/>
      <protection locked="0"/>
    </xf>
    <xf numFmtId="166" fontId="22" fillId="7" borderId="26" xfId="3" applyNumberFormat="1" applyFont="1" applyFill="1" applyBorder="1" applyAlignment="1" applyProtection="1">
      <alignment horizontal="center" vertical="center"/>
      <protection locked="0"/>
    </xf>
    <xf numFmtId="0" fontId="31" fillId="16" borderId="90" xfId="2" applyFont="1" applyFill="1" applyBorder="1" applyAlignment="1" applyProtection="1">
      <alignment horizontal="center" vertical="center" wrapText="1"/>
      <protection locked="0"/>
    </xf>
    <xf numFmtId="0" fontId="31" fillId="16" borderId="74" xfId="2" applyFont="1" applyFill="1" applyBorder="1" applyAlignment="1" applyProtection="1">
      <alignment horizontal="center" vertical="center" wrapText="1"/>
      <protection locked="0"/>
    </xf>
    <xf numFmtId="0" fontId="31" fillId="16" borderId="73" xfId="2" applyFont="1" applyFill="1" applyBorder="1" applyAlignment="1" applyProtection="1">
      <alignment horizontal="center" vertical="center" wrapText="1"/>
      <protection locked="0"/>
    </xf>
    <xf numFmtId="0" fontId="28" fillId="7" borderId="57" xfId="2" applyFont="1" applyFill="1" applyBorder="1" applyAlignment="1" applyProtection="1">
      <alignment horizontal="left" vertical="center" wrapText="1"/>
    </xf>
    <xf numFmtId="0" fontId="28" fillId="7" borderId="23" xfId="2" applyFont="1" applyFill="1" applyBorder="1" applyAlignment="1" applyProtection="1">
      <alignment horizontal="left" vertical="center" wrapText="1"/>
    </xf>
    <xf numFmtId="0" fontId="28" fillId="7" borderId="48" xfId="2" applyFont="1" applyFill="1" applyBorder="1" applyAlignment="1" applyProtection="1">
      <alignment horizontal="left" vertical="center" wrapText="1"/>
    </xf>
    <xf numFmtId="166" fontId="50" fillId="18" borderId="57" xfId="3" applyNumberFormat="1" applyFont="1" applyFill="1" applyBorder="1" applyAlignment="1" applyProtection="1">
      <alignment horizontal="center" vertical="center"/>
      <protection locked="0"/>
    </xf>
    <xf numFmtId="166" fontId="50" fillId="18" borderId="23" xfId="3" applyNumberFormat="1" applyFont="1" applyFill="1" applyBorder="1" applyAlignment="1" applyProtection="1">
      <alignment horizontal="center" vertical="center"/>
      <protection locked="0"/>
    </xf>
    <xf numFmtId="166" fontId="50" fillId="18" borderId="48" xfId="3" applyNumberFormat="1" applyFont="1" applyFill="1" applyBorder="1" applyAlignment="1" applyProtection="1">
      <alignment horizontal="center" vertical="center"/>
      <protection locked="0"/>
    </xf>
    <xf numFmtId="166" fontId="50" fillId="18" borderId="66" xfId="3" applyNumberFormat="1" applyFont="1" applyFill="1" applyBorder="1" applyAlignment="1" applyProtection="1">
      <alignment horizontal="center" vertical="center"/>
      <protection locked="0"/>
    </xf>
    <xf numFmtId="166" fontId="50" fillId="18" borderId="81" xfId="3" applyNumberFormat="1" applyFont="1" applyFill="1" applyBorder="1" applyAlignment="1" applyProtection="1">
      <alignment horizontal="center" vertical="center"/>
      <protection locked="0"/>
    </xf>
    <xf numFmtId="166" fontId="50" fillId="18" borderId="80" xfId="3" applyNumberFormat="1" applyFont="1" applyFill="1" applyBorder="1" applyAlignment="1" applyProtection="1">
      <alignment horizontal="center" vertical="center"/>
      <protection locked="0"/>
    </xf>
    <xf numFmtId="0" fontId="28" fillId="17" borderId="55" xfId="2" applyFont="1" applyFill="1" applyBorder="1" applyAlignment="1" applyProtection="1">
      <alignment horizontal="left" vertical="center" wrapText="1"/>
    </xf>
    <xf numFmtId="0" fontId="28" fillId="17" borderId="26" xfId="2" applyFont="1" applyFill="1" applyBorder="1" applyAlignment="1" applyProtection="1">
      <alignment horizontal="left" vertical="center" wrapText="1"/>
    </xf>
    <xf numFmtId="0" fontId="28" fillId="17" borderId="25" xfId="2" applyFont="1" applyFill="1" applyBorder="1" applyAlignment="1" applyProtection="1">
      <alignment horizontal="left" vertical="center" wrapText="1"/>
    </xf>
    <xf numFmtId="166" fontId="22" fillId="2" borderId="54" xfId="3" applyNumberFormat="1" applyFont="1" applyFill="1" applyBorder="1" applyAlignment="1" applyProtection="1">
      <alignment horizontal="center" vertical="center"/>
      <protection locked="0"/>
    </xf>
    <xf numFmtId="166" fontId="22" fillId="2" borderId="25" xfId="3" applyNumberFormat="1" applyFont="1" applyFill="1" applyBorder="1" applyAlignment="1" applyProtection="1">
      <alignment horizontal="center" vertical="center"/>
      <protection locked="0"/>
    </xf>
    <xf numFmtId="166" fontId="22" fillId="2" borderId="23" xfId="3" applyNumberFormat="1" applyFont="1" applyFill="1" applyBorder="1" applyAlignment="1" applyProtection="1">
      <alignment horizontal="center" vertical="center"/>
      <protection locked="0"/>
    </xf>
    <xf numFmtId="0" fontId="28" fillId="17" borderId="52" xfId="2" applyFont="1" applyFill="1" applyBorder="1" applyAlignment="1" applyProtection="1">
      <alignment horizontal="left" vertical="center" wrapText="1"/>
    </xf>
    <xf numFmtId="0" fontId="51" fillId="2" borderId="0" xfId="2" applyFont="1" applyFill="1" applyBorder="1" applyAlignment="1">
      <alignment horizontal="center" wrapText="1"/>
    </xf>
    <xf numFmtId="0" fontId="22" fillId="20" borderId="32" xfId="2" applyFont="1" applyFill="1" applyBorder="1" applyAlignment="1" applyProtection="1">
      <alignment horizontal="center" vertical="center" wrapText="1"/>
      <protection locked="0"/>
    </xf>
    <xf numFmtId="0" fontId="22" fillId="20" borderId="98" xfId="2" applyFont="1" applyFill="1" applyBorder="1" applyAlignment="1" applyProtection="1">
      <alignment horizontal="center" vertical="center" wrapText="1"/>
      <protection locked="0"/>
    </xf>
    <xf numFmtId="0" fontId="22" fillId="20" borderId="92" xfId="2" applyFont="1" applyFill="1" applyBorder="1" applyAlignment="1" applyProtection="1">
      <alignment horizontal="center" vertical="center" wrapText="1"/>
      <protection locked="0"/>
    </xf>
    <xf numFmtId="0" fontId="23" fillId="20" borderId="70" xfId="2" applyFont="1" applyFill="1" applyBorder="1" applyAlignment="1">
      <alignment horizontal="center" vertical="center" wrapText="1"/>
    </xf>
    <xf numFmtId="0" fontId="23" fillId="20" borderId="72" xfId="2" applyFont="1" applyFill="1" applyBorder="1" applyAlignment="1">
      <alignment horizontal="center" vertical="center" wrapText="1"/>
    </xf>
    <xf numFmtId="0" fontId="23" fillId="20" borderId="68" xfId="2" applyFont="1" applyFill="1" applyBorder="1" applyAlignment="1">
      <alignment horizontal="center" vertical="center" wrapText="1"/>
    </xf>
    <xf numFmtId="166" fontId="22" fillId="20" borderId="70" xfId="3" applyNumberFormat="1" applyFont="1" applyFill="1" applyBorder="1" applyAlignment="1" applyProtection="1">
      <alignment horizontal="center" vertical="center" wrapText="1"/>
      <protection locked="0"/>
    </xf>
    <xf numFmtId="166" fontId="22" fillId="20" borderId="72" xfId="3" applyNumberFormat="1" applyFont="1" applyFill="1" applyBorder="1" applyAlignment="1" applyProtection="1">
      <alignment horizontal="center" vertical="center" wrapText="1"/>
      <protection locked="0"/>
    </xf>
    <xf numFmtId="166" fontId="22" fillId="20" borderId="68" xfId="3" applyNumberFormat="1" applyFont="1" applyFill="1" applyBorder="1" applyAlignment="1" applyProtection="1">
      <alignment horizontal="center" vertical="center" wrapText="1"/>
      <protection locked="0"/>
    </xf>
    <xf numFmtId="166" fontId="22" fillId="20" borderId="95" xfId="3" applyNumberFormat="1" applyFont="1" applyFill="1" applyBorder="1" applyAlignment="1" applyProtection="1">
      <alignment horizontal="center" vertical="center" wrapText="1"/>
      <protection locked="0"/>
    </xf>
    <xf numFmtId="166" fontId="22" fillId="20" borderId="0" xfId="3" applyNumberFormat="1" applyFont="1" applyFill="1" applyBorder="1" applyAlignment="1" applyProtection="1">
      <alignment horizontal="center" vertical="center" wrapText="1"/>
      <protection locked="0"/>
    </xf>
    <xf numFmtId="166" fontId="22" fillId="20" borderId="76" xfId="3" applyNumberFormat="1" applyFont="1" applyFill="1" applyBorder="1" applyAlignment="1" applyProtection="1">
      <alignment horizontal="center" vertical="center" wrapText="1"/>
      <protection locked="0"/>
    </xf>
    <xf numFmtId="166" fontId="25" fillId="20" borderId="25" xfId="3" applyNumberFormat="1" applyFont="1" applyFill="1" applyBorder="1" applyAlignment="1" applyProtection="1">
      <alignment horizontal="center" vertical="center" wrapText="1"/>
      <protection locked="0"/>
    </xf>
    <xf numFmtId="166" fontId="25" fillId="20" borderId="23" xfId="3" applyNumberFormat="1" applyFont="1" applyFill="1" applyBorder="1" applyAlignment="1" applyProtection="1">
      <alignment horizontal="center" vertical="center" wrapText="1"/>
      <protection locked="0"/>
    </xf>
    <xf numFmtId="166" fontId="25" fillId="20" borderId="24" xfId="3" applyNumberFormat="1" applyFont="1" applyFill="1" applyBorder="1" applyAlignment="1" applyProtection="1">
      <alignment horizontal="center" vertical="center" wrapText="1"/>
      <protection locked="0"/>
    </xf>
    <xf numFmtId="166" fontId="24" fillId="20" borderId="25" xfId="3" applyNumberFormat="1" applyFont="1" applyFill="1" applyBorder="1" applyAlignment="1" applyProtection="1">
      <alignment horizontal="center" vertical="center" wrapText="1"/>
      <protection locked="0"/>
    </xf>
    <xf numFmtId="166" fontId="24" fillId="20" borderId="23" xfId="3" applyNumberFormat="1" applyFont="1" applyFill="1" applyBorder="1" applyAlignment="1" applyProtection="1">
      <alignment horizontal="center" vertical="center" wrapText="1"/>
      <protection locked="0"/>
    </xf>
    <xf numFmtId="166" fontId="24" fillId="20" borderId="24" xfId="3" applyNumberFormat="1" applyFont="1" applyFill="1" applyBorder="1" applyAlignment="1" applyProtection="1">
      <alignment horizontal="center" vertical="center" wrapText="1"/>
      <protection locked="0"/>
    </xf>
    <xf numFmtId="166" fontId="22" fillId="20" borderId="26" xfId="3" applyNumberFormat="1" applyFont="1" applyFill="1" applyBorder="1" applyAlignment="1" applyProtection="1">
      <alignment horizontal="center" vertical="center" wrapText="1"/>
      <protection locked="0"/>
    </xf>
    <xf numFmtId="166" fontId="22" fillId="20" borderId="89" xfId="3" applyNumberFormat="1" applyFont="1" applyFill="1" applyBorder="1" applyAlignment="1" applyProtection="1">
      <alignment horizontal="center" vertical="center" wrapText="1"/>
      <protection locked="0"/>
    </xf>
    <xf numFmtId="0" fontId="22" fillId="20" borderId="100" xfId="2" applyFont="1" applyFill="1" applyBorder="1" applyAlignment="1" applyProtection="1">
      <alignment horizontal="center" vertical="center" wrapText="1"/>
      <protection locked="0"/>
    </xf>
    <xf numFmtId="0" fontId="22" fillId="20" borderId="82" xfId="2" applyFont="1" applyFill="1" applyBorder="1" applyAlignment="1" applyProtection="1">
      <alignment horizontal="center" vertical="center" wrapText="1"/>
      <protection locked="0"/>
    </xf>
    <xf numFmtId="0" fontId="22" fillId="20" borderId="61" xfId="2" applyFont="1" applyFill="1" applyBorder="1" applyAlignment="1" applyProtection="1">
      <alignment horizontal="center" vertical="center" wrapText="1"/>
      <protection locked="0"/>
    </xf>
    <xf numFmtId="0" fontId="22" fillId="20" borderId="99" xfId="2" applyFont="1" applyFill="1" applyBorder="1" applyAlignment="1" applyProtection="1">
      <alignment horizontal="center" vertical="center" wrapText="1"/>
      <protection locked="0"/>
    </xf>
    <xf numFmtId="0" fontId="22" fillId="20" borderId="97" xfId="2" applyFont="1" applyFill="1" applyBorder="1" applyAlignment="1" applyProtection="1">
      <alignment horizontal="center" vertical="center" wrapText="1"/>
      <protection locked="0"/>
    </xf>
    <xf numFmtId="0" fontId="22" fillId="20" borderId="93" xfId="2" applyFont="1" applyFill="1" applyBorder="1" applyAlignment="1" applyProtection="1">
      <alignment horizontal="center" vertical="center" wrapText="1"/>
      <protection locked="0"/>
    </xf>
    <xf numFmtId="166" fontId="22" fillId="20" borderId="98" xfId="3" applyNumberFormat="1" applyFont="1" applyFill="1" applyBorder="1" applyAlignment="1" applyProtection="1">
      <alignment horizontal="center" vertical="center" wrapText="1"/>
      <protection locked="0"/>
    </xf>
    <xf numFmtId="166" fontId="22" fillId="20" borderId="92" xfId="3" applyNumberFormat="1" applyFont="1" applyFill="1" applyBorder="1" applyAlignment="1" applyProtection="1">
      <alignment horizontal="center" vertical="center" wrapText="1"/>
      <protection locked="0"/>
    </xf>
    <xf numFmtId="166" fontId="22" fillId="20" borderId="32" xfId="3" applyNumberFormat="1" applyFont="1" applyFill="1" applyBorder="1" applyAlignment="1" applyProtection="1">
      <alignment horizontal="center" vertical="center" wrapText="1"/>
      <protection locked="0"/>
    </xf>
    <xf numFmtId="166" fontId="24" fillId="14" borderId="66" xfId="3" applyNumberFormat="1" applyFont="1" applyFill="1" applyBorder="1" applyAlignment="1" applyProtection="1">
      <alignment horizontal="center" vertical="center"/>
      <protection locked="0"/>
    </xf>
    <xf numFmtId="166" fontId="24" fillId="14" borderId="81" xfId="3" applyNumberFormat="1" applyFont="1" applyFill="1" applyBorder="1" applyAlignment="1" applyProtection="1">
      <alignment horizontal="center" vertical="center"/>
      <protection locked="0"/>
    </xf>
    <xf numFmtId="166" fontId="24" fillId="14" borderId="80" xfId="3" applyNumberFormat="1" applyFont="1" applyFill="1" applyBorder="1" applyAlignment="1" applyProtection="1">
      <alignment horizontal="center" vertical="center"/>
      <protection locked="0"/>
    </xf>
    <xf numFmtId="166" fontId="22" fillId="2" borderId="53" xfId="3" applyNumberFormat="1" applyFont="1" applyFill="1" applyBorder="1" applyAlignment="1" applyProtection="1">
      <alignment horizontal="center" vertical="center"/>
      <protection locked="0"/>
    </xf>
    <xf numFmtId="166" fontId="22" fillId="20" borderId="51" xfId="3" applyNumberFormat="1" applyFont="1" applyFill="1" applyBorder="1" applyAlignment="1" applyProtection="1">
      <alignment horizontal="center" wrapText="1"/>
      <protection locked="0"/>
    </xf>
    <xf numFmtId="166" fontId="22" fillId="20" borderId="26" xfId="3" applyNumberFormat="1" applyFont="1" applyFill="1" applyBorder="1" applyAlignment="1" applyProtection="1">
      <alignment horizontal="center" wrapText="1"/>
      <protection locked="0"/>
    </xf>
    <xf numFmtId="166" fontId="24" fillId="14" borderId="55" xfId="3" applyNumberFormat="1" applyFont="1" applyFill="1" applyBorder="1" applyAlignment="1" applyProtection="1">
      <alignment horizontal="center" vertical="center"/>
      <protection locked="0"/>
    </xf>
    <xf numFmtId="166" fontId="24" fillId="14" borderId="26" xfId="3" applyNumberFormat="1" applyFont="1" applyFill="1" applyBorder="1" applyAlignment="1" applyProtection="1">
      <alignment horizontal="center" vertical="center"/>
      <protection locked="0"/>
    </xf>
    <xf numFmtId="166" fontId="24" fillId="14" borderId="52" xfId="3" applyNumberFormat="1" applyFont="1" applyFill="1" applyBorder="1" applyAlignment="1" applyProtection="1">
      <alignment horizontal="center" vertical="center"/>
      <protection locked="0"/>
    </xf>
    <xf numFmtId="0" fontId="28" fillId="17" borderId="57" xfId="2" applyFont="1" applyFill="1" applyBorder="1" applyAlignment="1" applyProtection="1">
      <alignment horizontal="center" vertical="center" wrapText="1"/>
    </xf>
    <xf numFmtId="0" fontId="28" fillId="17" borderId="23" xfId="2" applyFont="1" applyFill="1" applyBorder="1" applyAlignment="1" applyProtection="1">
      <alignment horizontal="center" vertical="center" wrapText="1"/>
    </xf>
    <xf numFmtId="0" fontId="28" fillId="17" borderId="48" xfId="2" applyFont="1" applyFill="1" applyBorder="1" applyAlignment="1" applyProtection="1">
      <alignment horizontal="center" vertical="center" wrapText="1"/>
    </xf>
    <xf numFmtId="166" fontId="22" fillId="20" borderId="25" xfId="3" applyNumberFormat="1" applyFont="1" applyFill="1" applyBorder="1" applyAlignment="1" applyProtection="1">
      <alignment horizontal="center" vertical="center" wrapText="1"/>
      <protection locked="0"/>
    </xf>
    <xf numFmtId="166" fontId="22" fillId="20" borderId="23" xfId="3" applyNumberFormat="1" applyFont="1" applyFill="1" applyBorder="1" applyAlignment="1" applyProtection="1">
      <alignment horizontal="center" vertical="center" wrapText="1"/>
      <protection locked="0"/>
    </xf>
    <xf numFmtId="166" fontId="22" fillId="20" borderId="24" xfId="3" applyNumberFormat="1" applyFont="1" applyFill="1" applyBorder="1" applyAlignment="1" applyProtection="1">
      <alignment horizontal="center" vertical="center" wrapText="1"/>
      <protection locked="0"/>
    </xf>
    <xf numFmtId="166" fontId="22" fillId="20" borderId="94" xfId="3" applyNumberFormat="1" applyFont="1" applyFill="1" applyBorder="1" applyAlignment="1" applyProtection="1">
      <alignment horizontal="center" vertical="center" wrapText="1"/>
      <protection locked="0"/>
    </xf>
    <xf numFmtId="166" fontId="22" fillId="20" borderId="97" xfId="3" applyNumberFormat="1" applyFont="1" applyFill="1" applyBorder="1" applyAlignment="1" applyProtection="1">
      <alignment horizontal="center" vertical="center" wrapText="1"/>
      <protection locked="0"/>
    </xf>
    <xf numFmtId="166" fontId="22" fillId="20" borderId="96" xfId="3" applyNumberFormat="1" applyFont="1" applyFill="1" applyBorder="1" applyAlignment="1" applyProtection="1">
      <alignment horizontal="center" vertical="center" wrapText="1"/>
      <protection locked="0"/>
    </xf>
    <xf numFmtId="0" fontId="22" fillId="20" borderId="25" xfId="2" applyFont="1" applyFill="1" applyBorder="1" applyAlignment="1" applyProtection="1">
      <alignment horizontal="center" vertical="center" wrapText="1"/>
      <protection locked="0"/>
    </xf>
    <xf numFmtId="0" fontId="22" fillId="20" borderId="23" xfId="2" applyFont="1" applyFill="1" applyBorder="1" applyAlignment="1" applyProtection="1">
      <alignment horizontal="center" vertical="center" wrapText="1"/>
      <protection locked="0"/>
    </xf>
    <xf numFmtId="0" fontId="22" fillId="20" borderId="24" xfId="2" applyFont="1" applyFill="1" applyBorder="1" applyAlignment="1" applyProtection="1">
      <alignment horizontal="center" vertical="center" wrapText="1"/>
      <protection locked="0"/>
    </xf>
    <xf numFmtId="0" fontId="22" fillId="20" borderId="70" xfId="2" applyFont="1" applyFill="1" applyBorder="1" applyAlignment="1" applyProtection="1">
      <alignment horizontal="center" vertical="center" wrapText="1"/>
      <protection locked="0"/>
    </xf>
    <xf numFmtId="0" fontId="22" fillId="20" borderId="67" xfId="2" applyFont="1" applyFill="1" applyBorder="1" applyAlignment="1" applyProtection="1">
      <alignment horizontal="center" vertical="center" wrapText="1"/>
      <protection locked="0"/>
    </xf>
    <xf numFmtId="0" fontId="22" fillId="20" borderId="95" xfId="2" applyFont="1" applyFill="1" applyBorder="1" applyAlignment="1" applyProtection="1">
      <alignment horizontal="center" vertical="center" wrapText="1"/>
      <protection locked="0"/>
    </xf>
    <xf numFmtId="0" fontId="22" fillId="20" borderId="75" xfId="2" applyFont="1" applyFill="1" applyBorder="1" applyAlignment="1" applyProtection="1">
      <alignment horizontal="center" vertical="center" wrapText="1"/>
      <protection locked="0"/>
    </xf>
    <xf numFmtId="0" fontId="22" fillId="20" borderId="94" xfId="2" applyFont="1" applyFill="1" applyBorder="1" applyAlignment="1" applyProtection="1">
      <alignment horizontal="center" vertical="center" wrapText="1"/>
      <protection locked="0"/>
    </xf>
    <xf numFmtId="14" fontId="28" fillId="2" borderId="55" xfId="2" applyNumberFormat="1" applyFont="1" applyFill="1" applyBorder="1" applyAlignment="1" applyProtection="1">
      <alignment horizontal="left" vertical="center" wrapText="1"/>
    </xf>
    <xf numFmtId="166" fontId="24" fillId="17" borderId="57" xfId="3" applyNumberFormat="1" applyFont="1" applyFill="1" applyBorder="1" applyAlignment="1" applyProtection="1">
      <alignment horizontal="center" vertical="center"/>
      <protection locked="0"/>
    </xf>
    <xf numFmtId="166" fontId="24" fillId="17" borderId="23" xfId="3" applyNumberFormat="1" applyFont="1" applyFill="1" applyBorder="1" applyAlignment="1" applyProtection="1">
      <alignment horizontal="center" vertical="center"/>
      <protection locked="0"/>
    </xf>
    <xf numFmtId="166" fontId="24" fillId="17" borderId="48" xfId="3" applyNumberFormat="1" applyFont="1" applyFill="1" applyBorder="1" applyAlignment="1" applyProtection="1">
      <alignment horizontal="center" vertical="center"/>
      <protection locked="0"/>
    </xf>
    <xf numFmtId="0" fontId="31" fillId="16" borderId="90" xfId="2" applyFont="1" applyFill="1" applyBorder="1" applyAlignment="1" applyProtection="1">
      <alignment horizontal="center" vertical="center"/>
      <protection locked="0"/>
    </xf>
    <xf numFmtId="0" fontId="31" fillId="16" borderId="74" xfId="2" applyFont="1" applyFill="1" applyBorder="1" applyAlignment="1" applyProtection="1">
      <alignment horizontal="center" vertical="center"/>
      <protection locked="0"/>
    </xf>
    <xf numFmtId="0" fontId="31" fillId="16" borderId="73" xfId="2" applyFont="1" applyFill="1" applyBorder="1" applyAlignment="1" applyProtection="1">
      <alignment horizontal="center" vertical="center"/>
      <protection locked="0"/>
    </xf>
    <xf numFmtId="0" fontId="66" fillId="0" borderId="26" xfId="0" applyFont="1" applyBorder="1" applyAlignment="1">
      <alignment horizontal="center" vertical="top" wrapText="1"/>
    </xf>
    <xf numFmtId="0" fontId="66" fillId="0" borderId="25" xfId="0" applyFont="1" applyBorder="1" applyAlignment="1">
      <alignment horizontal="center" vertical="top" wrapText="1"/>
    </xf>
    <xf numFmtId="0" fontId="66" fillId="0" borderId="23" xfId="0" applyFont="1" applyBorder="1" applyAlignment="1">
      <alignment horizontal="center" vertical="top" wrapText="1"/>
    </xf>
    <xf numFmtId="0" fontId="66" fillId="0" borderId="24" xfId="0" applyFont="1" applyBorder="1" applyAlignment="1">
      <alignment horizontal="center" vertical="top" wrapText="1"/>
    </xf>
    <xf numFmtId="0" fontId="67" fillId="0" borderId="26" xfId="0" applyFont="1" applyBorder="1" applyAlignment="1">
      <alignment horizontal="center" vertical="top" wrapText="1"/>
    </xf>
    <xf numFmtId="0" fontId="67" fillId="0" borderId="25" xfId="0" applyFont="1" applyBorder="1" applyAlignment="1">
      <alignment horizontal="center" vertical="top" wrapText="1"/>
    </xf>
    <xf numFmtId="0" fontId="67" fillId="0" borderId="24" xfId="0" applyFont="1" applyBorder="1" applyAlignment="1">
      <alignment horizontal="center" vertical="top" wrapText="1"/>
    </xf>
    <xf numFmtId="0" fontId="0" fillId="0" borderId="26" xfId="0" applyBorder="1" applyAlignment="1">
      <alignment horizontal="center" vertical="top"/>
    </xf>
    <xf numFmtId="0" fontId="28" fillId="0" borderId="57" xfId="0" applyFont="1" applyFill="1" applyBorder="1" applyAlignment="1" applyProtection="1">
      <alignment horizontal="left" vertical="center" wrapText="1"/>
    </xf>
    <xf numFmtId="0" fontId="28" fillId="0" borderId="23" xfId="0" applyFont="1" applyFill="1" applyBorder="1" applyAlignment="1" applyProtection="1">
      <alignment horizontal="left" vertical="center" wrapText="1"/>
    </xf>
    <xf numFmtId="0" fontId="28" fillId="0" borderId="48" xfId="0" applyFont="1" applyFill="1" applyBorder="1" applyAlignment="1" applyProtection="1">
      <alignment horizontal="left" vertical="center" wrapText="1"/>
    </xf>
    <xf numFmtId="0" fontId="28" fillId="2" borderId="57" xfId="0" applyFont="1" applyFill="1" applyBorder="1" applyAlignment="1" applyProtection="1">
      <alignment horizontal="left" vertical="center" wrapText="1"/>
    </xf>
    <xf numFmtId="0" fontId="28" fillId="2" borderId="23" xfId="0" applyFont="1" applyFill="1" applyBorder="1" applyAlignment="1" applyProtection="1">
      <alignment horizontal="left" vertical="center" wrapText="1"/>
    </xf>
    <xf numFmtId="0" fontId="28" fillId="2" borderId="48" xfId="0" applyFont="1" applyFill="1" applyBorder="1" applyAlignment="1" applyProtection="1">
      <alignment horizontal="left" vertical="center" wrapText="1"/>
    </xf>
    <xf numFmtId="14" fontId="28" fillId="0" borderId="55" xfId="1" applyNumberFormat="1" applyFont="1" applyFill="1" applyBorder="1" applyAlignment="1" applyProtection="1">
      <alignment horizontal="left" vertical="center" wrapText="1"/>
    </xf>
    <xf numFmtId="0" fontId="31" fillId="16" borderId="26" xfId="2" applyFont="1" applyFill="1" applyBorder="1" applyAlignment="1" applyProtection="1">
      <alignment horizontal="center" vertical="center" wrapText="1"/>
      <protection locked="0"/>
    </xf>
    <xf numFmtId="0" fontId="28" fillId="0" borderId="26" xfId="1" applyFont="1" applyFill="1" applyBorder="1" applyAlignment="1" applyProtection="1">
      <alignment horizontal="left" vertical="top" wrapText="1"/>
    </xf>
    <xf numFmtId="166" fontId="19" fillId="7" borderId="57" xfId="3" applyNumberFormat="1" applyFont="1" applyFill="1" applyBorder="1" applyAlignment="1" applyProtection="1">
      <alignment horizontal="center" vertical="center"/>
      <protection locked="0"/>
    </xf>
    <xf numFmtId="166" fontId="19" fillId="7" borderId="23" xfId="3" applyNumberFormat="1" applyFont="1" applyFill="1" applyBorder="1" applyAlignment="1" applyProtection="1">
      <alignment horizontal="center" vertical="center"/>
      <protection locked="0"/>
    </xf>
    <xf numFmtId="0" fontId="28" fillId="0" borderId="24" xfId="1" applyFont="1" applyFill="1" applyBorder="1" applyAlignment="1" applyProtection="1">
      <alignment horizontal="left" vertical="center" wrapText="1"/>
    </xf>
    <xf numFmtId="0" fontId="31" fillId="16" borderId="90" xfId="1" applyFont="1" applyFill="1" applyBorder="1" applyAlignment="1" applyProtection="1">
      <alignment horizontal="center" vertical="center" wrapText="1"/>
      <protection locked="0"/>
    </xf>
    <xf numFmtId="0" fontId="31" fillId="16" borderId="74" xfId="1" applyFont="1" applyFill="1" applyBorder="1" applyAlignment="1" applyProtection="1">
      <alignment horizontal="center" vertical="center" wrapText="1"/>
      <protection locked="0"/>
    </xf>
    <xf numFmtId="0" fontId="31" fillId="16" borderId="73" xfId="1" applyFont="1" applyFill="1" applyBorder="1" applyAlignment="1" applyProtection="1">
      <alignment horizontal="center" vertical="center" wrapText="1"/>
      <protection locked="0"/>
    </xf>
    <xf numFmtId="166" fontId="45" fillId="18" borderId="88" xfId="3" applyNumberFormat="1" applyFont="1" applyFill="1" applyBorder="1" applyAlignment="1" applyProtection="1">
      <alignment horizontal="center" vertical="center"/>
      <protection locked="0"/>
    </xf>
    <xf numFmtId="166" fontId="45" fillId="18" borderId="89" xfId="3" applyNumberFormat="1" applyFont="1" applyFill="1" applyBorder="1" applyAlignment="1" applyProtection="1">
      <alignment horizontal="center" vertical="center"/>
      <protection locked="0"/>
    </xf>
    <xf numFmtId="166" fontId="45" fillId="18" borderId="69" xfId="3" applyNumberFormat="1" applyFont="1" applyFill="1" applyBorder="1" applyAlignment="1" applyProtection="1">
      <alignment horizontal="center" vertical="center"/>
      <protection locked="0"/>
    </xf>
    <xf numFmtId="0" fontId="46" fillId="0" borderId="55" xfId="1" applyFont="1" applyFill="1" applyBorder="1" applyAlignment="1" applyProtection="1">
      <alignment horizontal="left" vertical="center" wrapText="1"/>
    </xf>
    <xf numFmtId="0" fontId="28" fillId="7" borderId="55" xfId="1" applyFont="1" applyFill="1" applyBorder="1" applyAlignment="1" applyProtection="1">
      <alignment horizontal="left" vertical="center" wrapText="1"/>
    </xf>
    <xf numFmtId="0" fontId="28" fillId="7" borderId="26" xfId="1" applyFont="1" applyFill="1" applyBorder="1" applyAlignment="1" applyProtection="1">
      <alignment horizontal="left" vertical="center" wrapText="1"/>
    </xf>
    <xf numFmtId="0" fontId="28" fillId="7" borderId="25" xfId="1" applyFont="1" applyFill="1" applyBorder="1" applyAlignment="1" applyProtection="1">
      <alignment horizontal="left" vertical="center" wrapText="1"/>
    </xf>
    <xf numFmtId="0" fontId="31" fillId="16" borderId="119" xfId="1" applyFont="1" applyFill="1" applyBorder="1" applyAlignment="1" applyProtection="1">
      <alignment horizontal="left" vertical="center" wrapText="1"/>
      <protection locked="0"/>
    </xf>
    <xf numFmtId="0" fontId="31" fillId="16" borderId="65" xfId="1" applyFont="1" applyFill="1" applyBorder="1" applyAlignment="1" applyProtection="1">
      <alignment horizontal="left" vertical="center" wrapText="1"/>
      <protection locked="0"/>
    </xf>
    <xf numFmtId="0" fontId="31" fillId="16" borderId="64" xfId="1" applyFont="1" applyFill="1" applyBorder="1" applyAlignment="1" applyProtection="1">
      <alignment horizontal="left" vertical="center" wrapText="1"/>
      <protection locked="0"/>
    </xf>
    <xf numFmtId="49" fontId="28" fillId="0" borderId="57" xfId="1" applyNumberFormat="1" applyFont="1" applyFill="1" applyBorder="1" applyAlignment="1" applyProtection="1">
      <alignment horizontal="left" vertical="center" wrapText="1"/>
    </xf>
    <xf numFmtId="49" fontId="28" fillId="0" borderId="23" xfId="1" applyNumberFormat="1" applyFont="1" applyFill="1" applyBorder="1" applyAlignment="1" applyProtection="1">
      <alignment horizontal="left" vertical="center" wrapText="1"/>
    </xf>
    <xf numFmtId="166" fontId="45" fillId="18" borderId="55" xfId="3" applyNumberFormat="1" applyFont="1" applyFill="1" applyBorder="1" applyAlignment="1" applyProtection="1">
      <alignment horizontal="center" vertical="center"/>
      <protection locked="0"/>
    </xf>
    <xf numFmtId="166" fontId="45" fillId="18" borderId="26" xfId="3" applyNumberFormat="1" applyFont="1" applyFill="1" applyBorder="1" applyAlignment="1" applyProtection="1">
      <alignment horizontal="center" vertical="center"/>
      <protection locked="0"/>
    </xf>
    <xf numFmtId="166" fontId="45" fillId="18" borderId="25" xfId="3" applyNumberFormat="1" applyFont="1" applyFill="1" applyBorder="1" applyAlignment="1" applyProtection="1">
      <alignment horizontal="center" vertical="center"/>
      <protection locked="0"/>
    </xf>
    <xf numFmtId="166" fontId="22" fillId="2" borderId="24" xfId="3" applyNumberFormat="1" applyFont="1" applyFill="1" applyBorder="1" applyAlignment="1" applyProtection="1">
      <alignment horizontal="center" vertical="center"/>
      <protection locked="0"/>
    </xf>
    <xf numFmtId="166" fontId="22" fillId="2" borderId="58" xfId="3" applyNumberFormat="1" applyFont="1" applyFill="1" applyBorder="1" applyAlignment="1" applyProtection="1">
      <alignment horizontal="center" vertical="center"/>
      <protection locked="0"/>
    </xf>
    <xf numFmtId="166" fontId="22" fillId="2" borderId="57" xfId="3" applyNumberFormat="1" applyFont="1" applyFill="1" applyBorder="1" applyAlignment="1" applyProtection="1">
      <alignment horizontal="center" vertical="center"/>
      <protection locked="0"/>
    </xf>
    <xf numFmtId="0" fontId="31" fillId="16" borderId="47" xfId="2" applyFont="1" applyFill="1" applyBorder="1" applyAlignment="1" applyProtection="1">
      <alignment horizontal="center" vertical="center" wrapText="1"/>
      <protection locked="0"/>
    </xf>
    <xf numFmtId="0" fontId="31" fillId="16" borderId="78" xfId="2" applyFont="1" applyFill="1" applyBorder="1" applyAlignment="1" applyProtection="1">
      <alignment horizontal="center" vertical="center" wrapText="1"/>
      <protection locked="0"/>
    </xf>
    <xf numFmtId="0" fontId="31" fillId="16" borderId="77" xfId="2" applyFont="1" applyFill="1" applyBorder="1" applyAlignment="1" applyProtection="1">
      <alignment horizontal="center" vertical="center" wrapText="1"/>
      <protection locked="0"/>
    </xf>
    <xf numFmtId="14" fontId="28" fillId="17" borderId="55" xfId="2" applyNumberFormat="1" applyFont="1" applyFill="1" applyBorder="1" applyAlignment="1" applyProtection="1">
      <alignment horizontal="left" vertical="center" wrapText="1"/>
    </xf>
    <xf numFmtId="0" fontId="31" fillId="16" borderId="95" xfId="2" applyFont="1" applyFill="1" applyBorder="1" applyAlignment="1" applyProtection="1">
      <alignment horizontal="center" vertical="center" wrapText="1"/>
    </xf>
    <xf numFmtId="0" fontId="31" fillId="16" borderId="0" xfId="2" applyFont="1" applyFill="1" applyBorder="1" applyAlignment="1" applyProtection="1">
      <alignment horizontal="center" vertical="center" wrapText="1"/>
    </xf>
    <xf numFmtId="14" fontId="28" fillId="0" borderId="55" xfId="2" applyNumberFormat="1" applyFont="1" applyFill="1" applyBorder="1" applyAlignment="1" applyProtection="1">
      <alignment horizontal="left" vertical="center" wrapText="1"/>
    </xf>
    <xf numFmtId="0" fontId="46" fillId="2" borderId="25" xfId="2" applyFont="1" applyFill="1" applyBorder="1" applyAlignment="1" applyProtection="1">
      <alignment horizontal="left" vertical="center" wrapText="1"/>
    </xf>
    <xf numFmtId="0" fontId="46" fillId="2" borderId="24" xfId="2" applyFont="1" applyFill="1" applyBorder="1" applyAlignment="1" applyProtection="1">
      <alignment horizontal="left" vertical="center" wrapText="1"/>
    </xf>
    <xf numFmtId="0" fontId="46" fillId="2" borderId="25" xfId="2" applyFont="1" applyFill="1" applyBorder="1" applyAlignment="1" applyProtection="1">
      <alignment horizontal="center" vertical="center" wrapText="1"/>
    </xf>
    <xf numFmtId="0" fontId="46" fillId="2" borderId="24" xfId="2" applyFont="1" applyFill="1" applyBorder="1" applyAlignment="1" applyProtection="1">
      <alignment horizontal="center" vertical="center" wrapText="1"/>
    </xf>
    <xf numFmtId="0" fontId="31" fillId="16" borderId="47" xfId="2" applyFont="1" applyFill="1" applyBorder="1" applyAlignment="1" applyProtection="1">
      <alignment horizontal="left" vertical="center" wrapText="1"/>
      <protection locked="0"/>
    </xf>
    <xf numFmtId="0" fontId="31" fillId="16" borderId="78" xfId="2" applyFont="1" applyFill="1" applyBorder="1" applyAlignment="1" applyProtection="1">
      <alignment horizontal="left" vertical="center" wrapText="1"/>
      <protection locked="0"/>
    </xf>
    <xf numFmtId="0" fontId="31" fillId="16" borderId="77" xfId="2" applyFont="1" applyFill="1" applyBorder="1" applyAlignment="1" applyProtection="1">
      <alignment horizontal="left" vertical="center" wrapText="1"/>
      <protection locked="0"/>
    </xf>
    <xf numFmtId="0" fontId="28" fillId="2" borderId="85" xfId="2" applyFont="1" applyFill="1" applyBorder="1" applyAlignment="1" applyProtection="1">
      <alignment horizontal="center" vertical="center" wrapText="1"/>
    </xf>
    <xf numFmtId="0" fontId="28" fillId="2" borderId="86" xfId="2" applyFont="1" applyFill="1" applyBorder="1" applyAlignment="1" applyProtection="1">
      <alignment horizontal="center" vertical="center" wrapText="1"/>
    </xf>
    <xf numFmtId="0" fontId="28" fillId="2" borderId="84" xfId="2" applyFont="1" applyFill="1" applyBorder="1" applyAlignment="1" applyProtection="1">
      <alignment horizontal="center" vertical="center" wrapText="1"/>
    </xf>
    <xf numFmtId="0" fontId="28" fillId="0" borderId="55" xfId="2" applyFont="1" applyFill="1" applyBorder="1" applyAlignment="1" applyProtection="1">
      <alignment horizontal="center" vertical="center" wrapText="1"/>
    </xf>
    <xf numFmtId="0" fontId="28" fillId="0" borderId="26" xfId="2" applyFont="1" applyFill="1" applyBorder="1" applyAlignment="1" applyProtection="1">
      <alignment horizontal="center" vertical="center" wrapText="1"/>
    </xf>
    <xf numFmtId="0" fontId="28" fillId="0" borderId="52" xfId="2" applyFont="1" applyFill="1" applyBorder="1" applyAlignment="1" applyProtection="1">
      <alignment horizontal="center" vertical="center" wrapText="1"/>
    </xf>
    <xf numFmtId="0" fontId="31" fillId="16" borderId="47" xfId="2" applyFont="1" applyFill="1" applyBorder="1" applyAlignment="1" applyProtection="1">
      <alignment horizontal="center" vertical="center"/>
      <protection locked="0"/>
    </xf>
    <xf numFmtId="0" fontId="31" fillId="16" borderId="78" xfId="2" applyFont="1" applyFill="1" applyBorder="1" applyAlignment="1" applyProtection="1">
      <alignment horizontal="center" vertical="center"/>
      <protection locked="0"/>
    </xf>
    <xf numFmtId="166" fontId="26" fillId="2" borderId="57" xfId="3" applyNumberFormat="1" applyFont="1" applyFill="1" applyBorder="1" applyAlignment="1" applyProtection="1">
      <alignment horizontal="center"/>
      <protection locked="0"/>
    </xf>
    <xf numFmtId="166" fontId="26" fillId="2" borderId="23" xfId="3" applyNumberFormat="1" applyFont="1" applyFill="1" applyBorder="1" applyAlignment="1" applyProtection="1">
      <alignment horizontal="center"/>
      <protection locked="0"/>
    </xf>
    <xf numFmtId="166" fontId="26" fillId="2" borderId="48" xfId="3" applyNumberFormat="1" applyFont="1" applyFill="1" applyBorder="1" applyAlignment="1" applyProtection="1">
      <alignment horizontal="center"/>
      <protection locked="0"/>
    </xf>
    <xf numFmtId="14" fontId="28" fillId="0" borderId="57" xfId="2" applyNumberFormat="1" applyFont="1" applyFill="1" applyBorder="1" applyAlignment="1" applyProtection="1">
      <alignment horizontal="center" vertical="center" wrapText="1"/>
    </xf>
    <xf numFmtId="14" fontId="28" fillId="0" borderId="23" xfId="2" applyNumberFormat="1" applyFont="1" applyFill="1" applyBorder="1" applyAlignment="1" applyProtection="1">
      <alignment horizontal="center" vertical="center" wrapText="1"/>
    </xf>
    <xf numFmtId="14" fontId="28" fillId="0" borderId="48" xfId="2" applyNumberFormat="1" applyFont="1" applyFill="1" applyBorder="1" applyAlignment="1" applyProtection="1">
      <alignment horizontal="center" vertical="center" wrapText="1"/>
    </xf>
    <xf numFmtId="0" fontId="28" fillId="0" borderId="63" xfId="2" applyFont="1" applyFill="1" applyBorder="1" applyAlignment="1" applyProtection="1">
      <alignment horizontal="center" vertical="center" wrapText="1"/>
    </xf>
    <xf numFmtId="0" fontId="28" fillId="0" borderId="95" xfId="2" applyFont="1" applyFill="1" applyBorder="1" applyAlignment="1" applyProtection="1">
      <alignment horizontal="center" vertical="center" wrapText="1"/>
    </xf>
    <xf numFmtId="0" fontId="28" fillId="0" borderId="85" xfId="2" applyFont="1" applyFill="1" applyBorder="1" applyAlignment="1" applyProtection="1">
      <alignment horizontal="center" vertical="center" wrapText="1"/>
    </xf>
    <xf numFmtId="0" fontId="28" fillId="0" borderId="86" xfId="2" applyFont="1" applyFill="1" applyBorder="1" applyAlignment="1" applyProtection="1">
      <alignment horizontal="center" vertical="center" wrapText="1"/>
    </xf>
    <xf numFmtId="0" fontId="28" fillId="0" borderId="84" xfId="2" applyFont="1" applyFill="1" applyBorder="1" applyAlignment="1" applyProtection="1">
      <alignment horizontal="center" vertical="center" wrapText="1"/>
    </xf>
    <xf numFmtId="0" fontId="28" fillId="0" borderId="47" xfId="2" applyFont="1" applyFill="1" applyBorder="1" applyAlignment="1" applyProtection="1">
      <alignment horizontal="center" vertical="center" wrapText="1"/>
    </xf>
    <xf numFmtId="166" fontId="22" fillId="2" borderId="48" xfId="3" applyNumberFormat="1" applyFont="1" applyFill="1" applyBorder="1" applyAlignment="1" applyProtection="1">
      <alignment horizontal="center" vertical="center"/>
      <protection locked="0"/>
    </xf>
    <xf numFmtId="166" fontId="22" fillId="2" borderId="50" xfId="3" applyNumberFormat="1" applyFont="1" applyFill="1" applyBorder="1" applyAlignment="1" applyProtection="1">
      <alignment horizontal="center" vertical="center"/>
      <protection locked="0"/>
    </xf>
    <xf numFmtId="166" fontId="22" fillId="2" borderId="57" xfId="3" applyNumberFormat="1" applyFont="1" applyFill="1" applyBorder="1" applyAlignment="1" applyProtection="1">
      <alignment horizontal="center"/>
      <protection locked="0"/>
    </xf>
    <xf numFmtId="166" fontId="22" fillId="2" borderId="23" xfId="3" applyNumberFormat="1" applyFont="1" applyFill="1" applyBorder="1" applyAlignment="1" applyProtection="1">
      <alignment horizontal="center"/>
      <protection locked="0"/>
    </xf>
    <xf numFmtId="166" fontId="22" fillId="2" borderId="48" xfId="3" applyNumberFormat="1" applyFont="1" applyFill="1" applyBorder="1" applyAlignment="1" applyProtection="1">
      <alignment horizontal="center"/>
      <protection locked="0"/>
    </xf>
    <xf numFmtId="166" fontId="25" fillId="15" borderId="25" xfId="3" applyNumberFormat="1" applyFont="1" applyFill="1" applyBorder="1" applyAlignment="1" applyProtection="1">
      <alignment horizontal="center"/>
      <protection locked="0"/>
    </xf>
    <xf numFmtId="166" fontId="25" fillId="15" borderId="23" xfId="3" applyNumberFormat="1" applyFont="1" applyFill="1" applyBorder="1" applyAlignment="1" applyProtection="1">
      <alignment horizontal="center"/>
      <protection locked="0"/>
    </xf>
    <xf numFmtId="166" fontId="25" fillId="15" borderId="48" xfId="3" applyNumberFormat="1" applyFont="1" applyFill="1" applyBorder="1" applyAlignment="1" applyProtection="1">
      <alignment horizontal="center"/>
      <protection locked="0"/>
    </xf>
    <xf numFmtId="0" fontId="28" fillId="2" borderId="57" xfId="2" applyFont="1" applyFill="1" applyBorder="1" applyAlignment="1" applyProtection="1">
      <alignment horizontal="left" vertical="top" wrapText="1"/>
    </xf>
    <xf numFmtId="0" fontId="28" fillId="2" borderId="24" xfId="2" applyFont="1" applyFill="1" applyBorder="1" applyAlignment="1" applyProtection="1">
      <alignment horizontal="left" vertical="top" wrapText="1"/>
    </xf>
    <xf numFmtId="0" fontId="31" fillId="16" borderId="32" xfId="2" applyFont="1" applyFill="1" applyBorder="1" applyAlignment="1" applyProtection="1">
      <alignment horizontal="left" vertical="center"/>
      <protection locked="0"/>
    </xf>
    <xf numFmtId="0" fontId="28" fillId="0" borderId="72" xfId="2" applyFont="1" applyFill="1" applyBorder="1" applyAlignment="1" applyProtection="1">
      <alignment horizontal="center" vertical="center" wrapText="1"/>
    </xf>
    <xf numFmtId="0" fontId="28" fillId="0" borderId="97" xfId="2" applyFont="1" applyFill="1" applyBorder="1" applyAlignment="1" applyProtection="1">
      <alignment horizontal="center" vertical="center" wrapText="1"/>
    </xf>
    <xf numFmtId="0" fontId="31" fillId="16" borderId="95" xfId="2" applyFont="1" applyFill="1" applyBorder="1" applyAlignment="1" applyProtection="1">
      <alignment horizontal="left" vertical="center"/>
      <protection locked="0"/>
    </xf>
    <xf numFmtId="0" fontId="31" fillId="16" borderId="0" xfId="2" applyFont="1" applyFill="1" applyBorder="1" applyAlignment="1" applyProtection="1">
      <alignment horizontal="left" vertical="center"/>
      <protection locked="0"/>
    </xf>
    <xf numFmtId="0" fontId="31" fillId="16" borderId="76" xfId="2" applyFont="1" applyFill="1" applyBorder="1" applyAlignment="1" applyProtection="1">
      <alignment horizontal="left" vertical="center"/>
      <protection locked="0"/>
    </xf>
    <xf numFmtId="0" fontId="31" fillId="16" borderId="72" xfId="2" applyFont="1" applyFill="1" applyBorder="1" applyAlignment="1" applyProtection="1">
      <alignment horizontal="left" vertical="center"/>
      <protection locked="0"/>
    </xf>
    <xf numFmtId="0" fontId="31" fillId="16" borderId="68" xfId="2" applyFont="1" applyFill="1" applyBorder="1" applyAlignment="1" applyProtection="1">
      <alignment horizontal="left" vertical="center"/>
      <protection locked="0"/>
    </xf>
    <xf numFmtId="0" fontId="22" fillId="16" borderId="119" xfId="2" applyFont="1" applyFill="1" applyBorder="1" applyAlignment="1" applyProtection="1">
      <alignment horizontal="left" vertical="center" wrapText="1"/>
      <protection locked="0"/>
    </xf>
    <xf numFmtId="0" fontId="22" fillId="16" borderId="65" xfId="2" applyFont="1" applyFill="1" applyBorder="1" applyAlignment="1" applyProtection="1">
      <alignment horizontal="left" vertical="center" wrapText="1"/>
      <protection locked="0"/>
    </xf>
    <xf numFmtId="0" fontId="22" fillId="16" borderId="64" xfId="2" applyFont="1" applyFill="1" applyBorder="1" applyAlignment="1" applyProtection="1">
      <alignment horizontal="left" vertical="center" wrapText="1"/>
      <protection locked="0"/>
    </xf>
    <xf numFmtId="0" fontId="28" fillId="2" borderId="57" xfId="2" applyFont="1" applyFill="1" applyBorder="1" applyAlignment="1" applyProtection="1">
      <alignment horizontal="center" vertical="top" wrapText="1"/>
    </xf>
    <xf numFmtId="0" fontId="28" fillId="2" borderId="24" xfId="2" applyFont="1" applyFill="1" applyBorder="1" applyAlignment="1" applyProtection="1">
      <alignment horizontal="center" vertical="top" wrapText="1"/>
    </xf>
    <xf numFmtId="0" fontId="31" fillId="16" borderId="95" xfId="2" applyFont="1" applyFill="1" applyBorder="1" applyAlignment="1" applyProtection="1">
      <alignment horizontal="left" vertical="center" wrapText="1"/>
      <protection locked="0"/>
    </xf>
    <xf numFmtId="0" fontId="31" fillId="16" borderId="0" xfId="2" applyFont="1" applyFill="1" applyBorder="1" applyAlignment="1" applyProtection="1">
      <alignment horizontal="left" vertical="center" wrapText="1"/>
      <protection locked="0"/>
    </xf>
    <xf numFmtId="0" fontId="31" fillId="16" borderId="76" xfId="2" applyFont="1" applyFill="1" applyBorder="1" applyAlignment="1" applyProtection="1">
      <alignment horizontal="left" vertical="center" wrapText="1"/>
      <protection locked="0"/>
    </xf>
    <xf numFmtId="49" fontId="28" fillId="0" borderId="57" xfId="2" applyNumberFormat="1" applyFont="1" applyFill="1" applyBorder="1" applyAlignment="1" applyProtection="1">
      <alignment horizontal="left" vertical="center" wrapText="1"/>
    </xf>
    <xf numFmtId="49" fontId="28" fillId="0" borderId="23" xfId="2" applyNumberFormat="1" applyFont="1" applyFill="1" applyBorder="1" applyAlignment="1" applyProtection="1">
      <alignment horizontal="left" vertical="center" wrapText="1"/>
    </xf>
    <xf numFmtId="49" fontId="28" fillId="0" borderId="48" xfId="2" applyNumberFormat="1" applyFont="1" applyFill="1" applyBorder="1" applyAlignment="1" applyProtection="1">
      <alignment horizontal="left" vertical="center" wrapText="1"/>
    </xf>
    <xf numFmtId="49" fontId="28" fillId="0" borderId="24" xfId="2" applyNumberFormat="1" applyFont="1" applyFill="1" applyBorder="1" applyAlignment="1" applyProtection="1">
      <alignment horizontal="left" vertical="center" wrapText="1"/>
    </xf>
    <xf numFmtId="0" fontId="31" fillId="16" borderId="119" xfId="1" applyFont="1" applyFill="1" applyBorder="1" applyAlignment="1" applyProtection="1">
      <alignment horizontal="center" vertical="center" wrapText="1"/>
      <protection locked="0"/>
    </xf>
    <xf numFmtId="0" fontId="31" fillId="16" borderId="65" xfId="1" applyFont="1" applyFill="1" applyBorder="1" applyAlignment="1" applyProtection="1">
      <alignment horizontal="center" vertical="center" wrapText="1"/>
      <protection locked="0"/>
    </xf>
    <xf numFmtId="0" fontId="31" fillId="16" borderId="64" xfId="1" applyFont="1" applyFill="1" applyBorder="1" applyAlignment="1" applyProtection="1">
      <alignment horizontal="center" vertical="center" wrapText="1"/>
      <protection locked="0"/>
    </xf>
    <xf numFmtId="0" fontId="31" fillId="16" borderId="47" xfId="1" applyFont="1" applyFill="1" applyBorder="1" applyAlignment="1" applyProtection="1">
      <alignment horizontal="center" vertical="center"/>
      <protection locked="0"/>
    </xf>
    <xf numFmtId="0" fontId="31" fillId="16" borderId="78" xfId="1" applyFont="1" applyFill="1" applyBorder="1" applyAlignment="1" applyProtection="1">
      <alignment horizontal="center" vertical="center"/>
      <protection locked="0"/>
    </xf>
    <xf numFmtId="0" fontId="31" fillId="16" borderId="77" xfId="1" applyFont="1" applyFill="1" applyBorder="1" applyAlignment="1" applyProtection="1">
      <alignment horizontal="center" vertical="center"/>
      <protection locked="0"/>
    </xf>
    <xf numFmtId="0" fontId="28" fillId="0" borderId="23" xfId="1" applyFont="1" applyFill="1" applyBorder="1" applyAlignment="1" applyProtection="1">
      <alignment horizontal="center" vertical="center" wrapText="1"/>
    </xf>
    <xf numFmtId="166" fontId="24" fillId="14" borderId="25" xfId="3" applyNumberFormat="1" applyFont="1" applyFill="1" applyBorder="1" applyAlignment="1" applyProtection="1">
      <alignment horizontal="center" vertical="center"/>
      <protection locked="0"/>
    </xf>
    <xf numFmtId="0" fontId="31" fillId="16" borderId="70" xfId="1" applyFont="1" applyFill="1" applyBorder="1" applyAlignment="1" applyProtection="1">
      <alignment horizontal="center" vertical="center" wrapText="1"/>
      <protection locked="0"/>
    </xf>
    <xf numFmtId="0" fontId="31" fillId="16" borderId="72" xfId="1" applyFont="1" applyFill="1" applyBorder="1" applyAlignment="1" applyProtection="1">
      <alignment horizontal="center" vertical="center" wrapText="1"/>
      <protection locked="0"/>
    </xf>
    <xf numFmtId="0" fontId="31" fillId="16" borderId="67" xfId="1" applyFont="1" applyFill="1" applyBorder="1" applyAlignment="1" applyProtection="1">
      <alignment horizontal="center" vertical="center" wrapText="1"/>
      <protection locked="0"/>
    </xf>
    <xf numFmtId="16" fontId="28" fillId="0" borderId="55" xfId="1" applyNumberFormat="1" applyFont="1" applyFill="1" applyBorder="1" applyAlignment="1" applyProtection="1">
      <alignment horizontal="left" vertical="center" wrapText="1"/>
    </xf>
    <xf numFmtId="49" fontId="28" fillId="0" borderId="55" xfId="2" applyNumberFormat="1" applyFont="1" applyFill="1" applyBorder="1" applyAlignment="1" applyProtection="1">
      <alignment horizontal="left" vertical="center" wrapText="1"/>
    </xf>
    <xf numFmtId="49" fontId="28" fillId="0" borderId="26" xfId="2" applyNumberFormat="1" applyFont="1" applyFill="1" applyBorder="1" applyAlignment="1" applyProtection="1">
      <alignment horizontal="left" vertical="center" wrapText="1"/>
    </xf>
    <xf numFmtId="14" fontId="28" fillId="0" borderId="57" xfId="2" applyNumberFormat="1" applyFont="1" applyFill="1" applyBorder="1" applyAlignment="1" applyProtection="1">
      <alignment horizontal="left" vertical="center" wrapText="1"/>
    </xf>
    <xf numFmtId="14" fontId="28" fillId="0" borderId="23" xfId="2" applyNumberFormat="1" applyFont="1" applyFill="1" applyBorder="1" applyAlignment="1" applyProtection="1">
      <alignment horizontal="left" vertical="center" wrapText="1"/>
    </xf>
    <xf numFmtId="14" fontId="28" fillId="0" borderId="48" xfId="2" applyNumberFormat="1" applyFont="1" applyFill="1" applyBorder="1" applyAlignment="1" applyProtection="1">
      <alignment horizontal="left" vertical="center" wrapText="1"/>
    </xf>
    <xf numFmtId="0" fontId="28" fillId="0" borderId="66" xfId="2" applyFont="1" applyFill="1" applyBorder="1" applyAlignment="1" applyProtection="1">
      <alignment horizontal="center" vertical="center" wrapText="1"/>
    </xf>
    <xf numFmtId="0" fontId="28" fillId="0" borderId="81" xfId="2" applyFont="1" applyFill="1" applyBorder="1" applyAlignment="1" applyProtection="1">
      <alignment horizontal="center" vertical="center" wrapText="1"/>
    </xf>
    <xf numFmtId="0" fontId="31" fillId="16" borderId="95" xfId="2" applyFont="1" applyFill="1" applyBorder="1" applyAlignment="1" applyProtection="1">
      <alignment horizontal="center" vertical="center"/>
      <protection locked="0"/>
    </xf>
    <xf numFmtId="0" fontId="31" fillId="16" borderId="0" xfId="2" applyFont="1" applyFill="1" applyBorder="1" applyAlignment="1" applyProtection="1">
      <alignment horizontal="center" vertical="center"/>
      <protection locked="0"/>
    </xf>
    <xf numFmtId="0" fontId="28" fillId="2" borderId="55" xfId="1" applyFont="1" applyFill="1" applyBorder="1" applyAlignment="1" applyProtection="1">
      <alignment horizontal="left" vertical="center" wrapText="1"/>
    </xf>
    <xf numFmtId="0" fontId="28" fillId="2" borderId="26" xfId="1" applyFont="1" applyFill="1" applyBorder="1" applyAlignment="1" applyProtection="1">
      <alignment horizontal="left" vertical="center" wrapText="1"/>
    </xf>
    <xf numFmtId="0" fontId="28" fillId="0" borderId="82" xfId="2" applyFont="1" applyFill="1" applyBorder="1" applyAlignment="1" applyProtection="1">
      <alignment horizontal="left" vertical="center" wrapText="1"/>
    </xf>
    <xf numFmtId="0" fontId="28" fillId="0" borderId="0" xfId="2" applyFont="1" applyFill="1" applyBorder="1" applyAlignment="1" applyProtection="1">
      <alignment horizontal="left" vertical="center" wrapText="1"/>
    </xf>
    <xf numFmtId="0" fontId="28" fillId="0" borderId="78" xfId="2" applyFont="1" applyFill="1" applyBorder="1" applyAlignment="1" applyProtection="1">
      <alignment horizontal="left" vertical="center" wrapText="1"/>
    </xf>
    <xf numFmtId="14" fontId="28" fillId="0" borderId="24" xfId="1" applyNumberFormat="1" applyFont="1" applyFill="1" applyBorder="1" applyAlignment="1" applyProtection="1">
      <alignment horizontal="left" vertical="center" wrapText="1"/>
    </xf>
    <xf numFmtId="0" fontId="28" fillId="0" borderId="24" xfId="2" applyFont="1" applyFill="1" applyBorder="1" applyAlignment="1" applyProtection="1">
      <alignment horizontal="left" vertical="center" wrapText="1"/>
    </xf>
    <xf numFmtId="0" fontId="13" fillId="2" borderId="57" xfId="2" applyFont="1" applyFill="1" applyBorder="1" applyAlignment="1" applyProtection="1">
      <alignment horizontal="center" vertical="center" wrapText="1"/>
      <protection locked="0"/>
    </xf>
    <xf numFmtId="0" fontId="13" fillId="2" borderId="23" xfId="2" applyFont="1" applyFill="1" applyBorder="1" applyAlignment="1" applyProtection="1">
      <alignment horizontal="center" vertical="center" wrapText="1"/>
      <protection locked="0"/>
    </xf>
    <xf numFmtId="0" fontId="13" fillId="2" borderId="48" xfId="2" applyFont="1" applyFill="1" applyBorder="1" applyAlignment="1" applyProtection="1">
      <alignment horizontal="center" vertical="center" wrapText="1"/>
      <protection locked="0"/>
    </xf>
    <xf numFmtId="0" fontId="31" fillId="16" borderId="119" xfId="2" applyFont="1" applyFill="1" applyBorder="1" applyAlignment="1" applyProtection="1">
      <alignment horizontal="center" vertical="center"/>
      <protection locked="0"/>
    </xf>
    <xf numFmtId="0" fontId="31" fillId="16" borderId="65" xfId="2" applyFont="1" applyFill="1" applyBorder="1" applyAlignment="1" applyProtection="1">
      <alignment horizontal="center" vertical="center"/>
      <protection locked="0"/>
    </xf>
    <xf numFmtId="0" fontId="31" fillId="16" borderId="64" xfId="2" applyFont="1" applyFill="1" applyBorder="1" applyAlignment="1" applyProtection="1">
      <alignment horizontal="center" vertical="center"/>
      <protection locked="0"/>
    </xf>
    <xf numFmtId="0" fontId="28" fillId="2" borderId="25" xfId="2" applyFont="1" applyFill="1" applyBorder="1" applyAlignment="1" applyProtection="1">
      <alignment horizontal="center" vertical="top" wrapText="1"/>
    </xf>
    <xf numFmtId="0" fontId="28" fillId="2" borderId="48" xfId="2" applyFont="1" applyFill="1" applyBorder="1" applyAlignment="1" applyProtection="1">
      <alignment horizontal="center" vertical="top" wrapText="1"/>
    </xf>
    <xf numFmtId="0" fontId="31" fillId="16" borderId="95" xfId="2" applyFont="1" applyFill="1" applyBorder="1" applyAlignment="1" applyProtection="1">
      <alignment vertical="center"/>
      <protection locked="0"/>
    </xf>
    <xf numFmtId="0" fontId="31" fillId="16" borderId="0" xfId="2" applyFont="1" applyFill="1" applyBorder="1" applyAlignment="1" applyProtection="1">
      <alignment vertical="center"/>
      <protection locked="0"/>
    </xf>
    <xf numFmtId="0" fontId="31" fillId="16" borderId="76" xfId="2" applyFont="1" applyFill="1" applyBorder="1" applyAlignment="1" applyProtection="1">
      <alignment vertical="center"/>
      <protection locked="0"/>
    </xf>
    <xf numFmtId="0" fontId="36" fillId="2" borderId="57" xfId="2" applyFont="1" applyFill="1" applyBorder="1" applyAlignment="1" applyProtection="1">
      <alignment horizontal="left" vertical="center" wrapText="1"/>
    </xf>
    <xf numFmtId="166" fontId="31" fillId="7" borderId="56" xfId="3" applyNumberFormat="1" applyFont="1" applyFill="1" applyBorder="1" applyAlignment="1" applyProtection="1">
      <alignment horizontal="center" vertical="center"/>
      <protection locked="0"/>
    </xf>
    <xf numFmtId="166" fontId="31" fillId="7" borderId="51" xfId="3" applyNumberFormat="1" applyFont="1" applyFill="1" applyBorder="1" applyAlignment="1" applyProtection="1">
      <alignment horizontal="center" vertical="center"/>
      <protection locked="0"/>
    </xf>
    <xf numFmtId="166" fontId="31" fillId="7" borderId="55" xfId="3" applyNumberFormat="1" applyFont="1" applyFill="1" applyBorder="1" applyAlignment="1" applyProtection="1">
      <alignment horizontal="center" vertical="center"/>
      <protection locked="0"/>
    </xf>
    <xf numFmtId="166" fontId="31" fillId="7" borderId="26" xfId="3" applyNumberFormat="1" applyFont="1" applyFill="1" applyBorder="1" applyAlignment="1" applyProtection="1">
      <alignment horizontal="center" vertical="center"/>
      <protection locked="0"/>
    </xf>
    <xf numFmtId="0" fontId="22" fillId="2" borderId="57" xfId="2" applyFont="1" applyFill="1" applyBorder="1" applyAlignment="1" applyProtection="1">
      <alignment horizontal="center"/>
      <protection locked="0"/>
    </xf>
    <xf numFmtId="0" fontId="22" fillId="2" borderId="23" xfId="2" applyFont="1" applyFill="1" applyBorder="1" applyAlignment="1" applyProtection="1">
      <alignment horizontal="center"/>
      <protection locked="0"/>
    </xf>
    <xf numFmtId="0" fontId="22" fillId="2" borderId="48" xfId="2" applyFont="1" applyFill="1" applyBorder="1" applyAlignment="1" applyProtection="1">
      <alignment horizontal="center"/>
      <protection locked="0"/>
    </xf>
    <xf numFmtId="166" fontId="25" fillId="15" borderId="24" xfId="3" applyNumberFormat="1" applyFont="1" applyFill="1" applyBorder="1" applyAlignment="1" applyProtection="1">
      <alignment horizontal="center"/>
      <protection locked="0"/>
    </xf>
    <xf numFmtId="166" fontId="22" fillId="2" borderId="57" xfId="2" applyNumberFormat="1" applyFont="1" applyFill="1" applyBorder="1" applyAlignment="1" applyProtection="1">
      <alignment horizontal="center"/>
      <protection locked="0"/>
    </xf>
    <xf numFmtId="166" fontId="22" fillId="2" borderId="23" xfId="2" applyNumberFormat="1" applyFont="1" applyFill="1" applyBorder="1" applyAlignment="1" applyProtection="1">
      <alignment horizontal="center"/>
      <protection locked="0"/>
    </xf>
    <xf numFmtId="166" fontId="22" fillId="2" borderId="48" xfId="2" applyNumberFormat="1" applyFont="1" applyFill="1" applyBorder="1" applyAlignment="1" applyProtection="1">
      <alignment horizontal="center"/>
      <protection locked="0"/>
    </xf>
    <xf numFmtId="166" fontId="26" fillId="2" borderId="57" xfId="2" applyNumberFormat="1" applyFont="1" applyFill="1" applyBorder="1" applyAlignment="1" applyProtection="1">
      <alignment horizontal="center"/>
      <protection locked="0"/>
    </xf>
    <xf numFmtId="166" fontId="26" fillId="2" borderId="23" xfId="2" applyNumberFormat="1" applyFont="1" applyFill="1" applyBorder="1" applyAlignment="1" applyProtection="1">
      <alignment horizontal="center"/>
      <protection locked="0"/>
    </xf>
    <xf numFmtId="166" fontId="26" fillId="2" borderId="48" xfId="2" applyNumberFormat="1" applyFont="1" applyFill="1" applyBorder="1" applyAlignment="1" applyProtection="1">
      <alignment horizontal="center"/>
      <protection locked="0"/>
    </xf>
  </cellXfs>
  <cellStyles count="11">
    <cellStyle name="40% - Accent1" xfId="5" builtinId="31"/>
    <cellStyle name="40% - Accent1 2" xfId="8"/>
    <cellStyle name="40% - Accent1 2 2" xfId="10"/>
    <cellStyle name="Comma 2" xfId="3"/>
    <cellStyle name="Comma 2 2" xfId="7"/>
    <cellStyle name="Comma 2 2 2" xfId="9"/>
    <cellStyle name="Comma 3" xfId="4"/>
    <cellStyle name="Comma 3 2" xfId="6"/>
    <cellStyle name="Normal" xfId="0" builtinId="0"/>
    <cellStyle name="Normal 2" xfId="1"/>
    <cellStyle name="Normal 2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kakhniashvili.JUSTICE\AppData\Local\Microsoft\Windows\Temporary%20Internet%20Files\Content.Outlook\XTVPTZ7T\&#4304;&#4316;&#4322;&#4312;&#4313;&#4317;&#4320;&#4323;&#4324;&#4330;&#4312;&#4323;&#4314;&#4312;%20&#4321;&#4304;&#4315;&#4317;&#4325;&#4315;&#4308;&#4307;&#4317;%20&#4306;&#4308;&#4306;&#4315;&#4304;%202017-2018_as%20of%2029%2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ამოქმედო გეგმა 2017-2018"/>
      <sheetName val="ბიუჯეტი"/>
    </sheetNames>
    <sheetDataSet>
      <sheetData sheetId="0">
        <row r="59">
          <cell r="E59" t="str">
            <v>ინფორმაციის თავისუფლების კანონის  იმპლემენტაციის მიზნით სულ მცირე 15 საინფორმაციო შეხვედრა ორგანიზებულია და 250-მდე წარმომადგენელმა მონაწილეობა მიიღო</v>
          </cell>
        </row>
        <row r="60">
          <cell r="E60" t="str">
            <v>ინფორმაციის თავისუფლების კანონის  იმპლემენტაციის მიზნით მოკლე საინფორმაციო ბროშურები  მომზადებულია და დაბეჭდილია (300 ცალი)</v>
          </cell>
        </row>
        <row r="62">
          <cell r="E62" t="str">
            <v>ინფორმაციის თავისუფლების მარეგულირებელი ნორმების შესახებ ცნობიერების ამაღლების მიზნით სულ მცირე 5 სამუშაო შეხვედრა/სემინარი ორგანიზებულია საჯარო ინფორმაციის გაცემაზე პასუხისმგებელი პირისთვის</v>
          </cell>
        </row>
        <row r="63">
          <cell r="E63" t="str">
            <v>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 მომზადებულია და დაბეჭდილია (100 ცალი)</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738"/>
  <sheetViews>
    <sheetView tabSelected="1" zoomScale="70" zoomScaleNormal="70" workbookViewId="0">
      <pane xSplit="1" ySplit="4" topLeftCell="B486" activePane="bottomRight" state="frozen"/>
      <selection pane="topRight" activeCell="B1" sqref="B1"/>
      <selection pane="bottomLeft" activeCell="A8" sqref="A8"/>
      <selection pane="bottomRight" activeCell="B490" sqref="B490"/>
    </sheetView>
  </sheetViews>
  <sheetFormatPr defaultColWidth="13.25" defaultRowHeight="15" customHeight="1"/>
  <cols>
    <col min="1" max="1" width="37.625" style="4" customWidth="1"/>
    <col min="2" max="5" width="30" style="3" customWidth="1"/>
    <col min="6" max="6" width="23.75" style="3" customWidth="1"/>
    <col min="7" max="7" width="21.375" style="3" customWidth="1"/>
    <col min="8" max="9" width="23.75" style="2" customWidth="1"/>
    <col min="10" max="10" width="4.875" style="2" customWidth="1"/>
    <col min="11" max="11" width="2.625" style="2" customWidth="1"/>
    <col min="12" max="41" width="11.625" style="2" customWidth="1"/>
    <col min="42" max="53" width="13.25" style="2"/>
    <col min="54" max="16384" width="13.25" style="1"/>
  </cols>
  <sheetData>
    <row r="1" spans="1:53" ht="44.25" customHeight="1">
      <c r="A1" s="878" t="s">
        <v>396</v>
      </c>
      <c r="B1" s="879"/>
      <c r="C1" s="879"/>
      <c r="D1" s="879"/>
      <c r="E1" s="879"/>
      <c r="F1" s="879"/>
      <c r="G1" s="879"/>
      <c r="H1" s="25"/>
      <c r="I1" s="2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row>
    <row r="2" spans="1:53" ht="44.25" customHeight="1">
      <c r="A2" s="884" t="s">
        <v>395</v>
      </c>
      <c r="B2" s="879"/>
      <c r="C2" s="879"/>
      <c r="D2" s="879"/>
      <c r="E2" s="879"/>
      <c r="F2" s="879"/>
      <c r="G2" s="879"/>
      <c r="H2" s="25"/>
      <c r="I2" s="2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row>
    <row r="3" spans="1:53" ht="42" customHeight="1">
      <c r="A3" s="880" t="s">
        <v>394</v>
      </c>
      <c r="B3" s="882">
        <v>2017</v>
      </c>
      <c r="C3" s="883"/>
      <c r="D3" s="882">
        <v>2018</v>
      </c>
      <c r="E3" s="883"/>
      <c r="F3" s="880" t="s">
        <v>393</v>
      </c>
      <c r="G3" s="880" t="s">
        <v>392</v>
      </c>
      <c r="H3" s="25"/>
      <c r="I3" s="2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row>
    <row r="4" spans="1:53" ht="72.75" customHeight="1">
      <c r="A4" s="881"/>
      <c r="B4" s="663" t="s">
        <v>391</v>
      </c>
      <c r="C4" s="663" t="s">
        <v>390</v>
      </c>
      <c r="D4" s="663" t="s">
        <v>391</v>
      </c>
      <c r="E4" s="663" t="s">
        <v>390</v>
      </c>
      <c r="F4" s="881"/>
      <c r="G4" s="881"/>
      <c r="H4" s="25"/>
      <c r="I4" s="2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row>
    <row r="5" spans="1:53" s="23" customFormat="1" ht="44.25" customHeight="1">
      <c r="A5" s="850" t="s">
        <v>389</v>
      </c>
      <c r="B5" s="851"/>
      <c r="C5" s="851"/>
      <c r="D5" s="851"/>
      <c r="E5" s="851"/>
      <c r="F5" s="851"/>
      <c r="G5" s="851"/>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row>
    <row r="6" spans="1:53" s="23" customFormat="1" ht="51" customHeight="1">
      <c r="A6" s="886" t="s">
        <v>1524</v>
      </c>
      <c r="B6" s="886"/>
      <c r="C6" s="886"/>
      <c r="D6" s="886"/>
      <c r="E6" s="886"/>
      <c r="F6" s="886"/>
      <c r="G6" s="886"/>
    </row>
    <row r="7" spans="1:53" s="23" customFormat="1" ht="48" customHeight="1">
      <c r="A7" s="777" t="s">
        <v>1525</v>
      </c>
      <c r="B7" s="777"/>
      <c r="C7" s="777"/>
      <c r="D7" s="777"/>
      <c r="E7" s="777"/>
      <c r="F7" s="777"/>
      <c r="G7" s="777"/>
    </row>
    <row r="8" spans="1:53" s="23" customFormat="1" ht="34.5" customHeight="1">
      <c r="A8" s="777" t="s">
        <v>1526</v>
      </c>
      <c r="B8" s="777"/>
      <c r="C8" s="777"/>
      <c r="D8" s="777"/>
      <c r="E8" s="777"/>
      <c r="F8" s="777"/>
      <c r="G8" s="777"/>
    </row>
    <row r="9" spans="1:53" s="8" customFormat="1" ht="163.5" customHeight="1">
      <c r="A9" s="873" t="s">
        <v>1527</v>
      </c>
      <c r="B9" s="664" t="s">
        <v>388</v>
      </c>
      <c r="C9" s="798" t="s">
        <v>387</v>
      </c>
      <c r="D9" s="798" t="s">
        <v>387</v>
      </c>
      <c r="E9" s="798" t="s">
        <v>2</v>
      </c>
      <c r="F9" s="871" t="s">
        <v>315</v>
      </c>
      <c r="G9" s="871" t="s">
        <v>386</v>
      </c>
    </row>
    <row r="10" spans="1:53" s="8" customFormat="1" ht="120">
      <c r="A10" s="874"/>
      <c r="B10" s="664" t="s">
        <v>1401</v>
      </c>
      <c r="C10" s="876"/>
      <c r="D10" s="876"/>
      <c r="E10" s="876"/>
      <c r="F10" s="877"/>
      <c r="G10" s="877"/>
    </row>
    <row r="11" spans="1:53" s="8" customFormat="1" ht="120">
      <c r="A11" s="875"/>
      <c r="B11" s="664" t="s">
        <v>1402</v>
      </c>
      <c r="C11" s="799"/>
      <c r="D11" s="799"/>
      <c r="E11" s="799"/>
      <c r="F11" s="872"/>
      <c r="G11" s="872"/>
    </row>
    <row r="12" spans="1:53" s="8" customFormat="1" ht="170.25" customHeight="1">
      <c r="A12" s="665" t="s">
        <v>1528</v>
      </c>
      <c r="B12" s="664" t="s">
        <v>2</v>
      </c>
      <c r="C12" s="664" t="s">
        <v>2</v>
      </c>
      <c r="D12" s="664" t="s">
        <v>385</v>
      </c>
      <c r="E12" s="664" t="s">
        <v>2</v>
      </c>
      <c r="F12" s="666" t="s">
        <v>315</v>
      </c>
      <c r="G12" s="666" t="s">
        <v>2</v>
      </c>
    </row>
    <row r="13" spans="1:53" s="8" customFormat="1" ht="93.75" customHeight="1">
      <c r="A13" s="885" t="s">
        <v>1529</v>
      </c>
      <c r="B13" s="862" t="s">
        <v>2</v>
      </c>
      <c r="C13" s="862" t="s">
        <v>2</v>
      </c>
      <c r="D13" s="664" t="s">
        <v>1237</v>
      </c>
      <c r="E13" s="862" t="s">
        <v>1238</v>
      </c>
      <c r="F13" s="858" t="s">
        <v>315</v>
      </c>
      <c r="G13" s="858" t="s">
        <v>124</v>
      </c>
    </row>
    <row r="14" spans="1:53" s="8" customFormat="1" ht="48" customHeight="1">
      <c r="A14" s="885"/>
      <c r="B14" s="862"/>
      <c r="C14" s="862"/>
      <c r="D14" s="664" t="s">
        <v>382</v>
      </c>
      <c r="E14" s="862"/>
      <c r="F14" s="858"/>
      <c r="G14" s="858"/>
    </row>
    <row r="15" spans="1:53" s="8" customFormat="1" ht="95.25" customHeight="1">
      <c r="A15" s="885"/>
      <c r="B15" s="862"/>
      <c r="C15" s="862"/>
      <c r="D15" s="664" t="s">
        <v>1403</v>
      </c>
      <c r="E15" s="862"/>
      <c r="F15" s="858"/>
      <c r="G15" s="858"/>
    </row>
    <row r="16" spans="1:53" s="23" customFormat="1" ht="44.25" customHeight="1">
      <c r="A16" s="886" t="s">
        <v>1530</v>
      </c>
      <c r="B16" s="886"/>
      <c r="C16" s="886"/>
      <c r="D16" s="886"/>
      <c r="E16" s="886"/>
      <c r="F16" s="886"/>
      <c r="G16" s="886"/>
    </row>
    <row r="17" spans="1:7" s="23" customFormat="1" ht="44.25" customHeight="1">
      <c r="A17" s="777" t="s">
        <v>1531</v>
      </c>
      <c r="B17" s="777"/>
      <c r="C17" s="777"/>
      <c r="D17" s="777"/>
      <c r="E17" s="777"/>
      <c r="F17" s="777"/>
      <c r="G17" s="777"/>
    </row>
    <row r="18" spans="1:7" s="23" customFormat="1" ht="34.5" customHeight="1">
      <c r="A18" s="777" t="s">
        <v>1532</v>
      </c>
      <c r="B18" s="777"/>
      <c r="C18" s="777"/>
      <c r="D18" s="777"/>
      <c r="E18" s="777"/>
      <c r="F18" s="777"/>
      <c r="G18" s="777"/>
    </row>
    <row r="19" spans="1:7" s="8" customFormat="1" ht="221.25" customHeight="1">
      <c r="A19" s="667" t="s">
        <v>1533</v>
      </c>
      <c r="B19" s="664" t="s">
        <v>2</v>
      </c>
      <c r="C19" s="664" t="s">
        <v>380</v>
      </c>
      <c r="D19" s="664" t="s">
        <v>379</v>
      </c>
      <c r="E19" s="664" t="s">
        <v>2</v>
      </c>
      <c r="F19" s="666" t="s">
        <v>315</v>
      </c>
      <c r="G19" s="666" t="s">
        <v>2</v>
      </c>
    </row>
    <row r="20" spans="1:7" s="8" customFormat="1" ht="180" customHeight="1">
      <c r="A20" s="873" t="s">
        <v>1534</v>
      </c>
      <c r="B20" s="798" t="s">
        <v>1423</v>
      </c>
      <c r="C20" s="798" t="s">
        <v>378</v>
      </c>
      <c r="D20" s="798" t="s">
        <v>377</v>
      </c>
      <c r="E20" s="664" t="s">
        <v>1424</v>
      </c>
      <c r="F20" s="858" t="s">
        <v>315</v>
      </c>
      <c r="G20" s="858" t="s">
        <v>2</v>
      </c>
    </row>
    <row r="21" spans="1:7" s="8" customFormat="1" ht="162" customHeight="1">
      <c r="A21" s="874"/>
      <c r="B21" s="876"/>
      <c r="C21" s="876"/>
      <c r="D21" s="876"/>
      <c r="E21" s="664" t="s">
        <v>1425</v>
      </c>
      <c r="F21" s="858"/>
      <c r="G21" s="858"/>
    </row>
    <row r="22" spans="1:7" s="8" customFormat="1" ht="44.25" customHeight="1">
      <c r="A22" s="777" t="s">
        <v>1535</v>
      </c>
      <c r="B22" s="777"/>
      <c r="C22" s="777"/>
      <c r="D22" s="777"/>
      <c r="E22" s="777"/>
      <c r="F22" s="777"/>
      <c r="G22" s="777"/>
    </row>
    <row r="23" spans="1:7" s="8" customFormat="1" ht="50.25" customHeight="1">
      <c r="A23" s="777" t="s">
        <v>1536</v>
      </c>
      <c r="B23" s="777"/>
      <c r="C23" s="777"/>
      <c r="D23" s="777"/>
      <c r="E23" s="777"/>
      <c r="F23" s="777"/>
      <c r="G23" s="777"/>
    </row>
    <row r="24" spans="1:7" s="8" customFormat="1" ht="45.75" customHeight="1">
      <c r="A24" s="777" t="s">
        <v>1537</v>
      </c>
      <c r="B24" s="777"/>
      <c r="C24" s="777"/>
      <c r="D24" s="777"/>
      <c r="E24" s="777"/>
      <c r="F24" s="777"/>
      <c r="G24" s="777"/>
    </row>
    <row r="25" spans="1:7" s="8" customFormat="1" ht="123.75" customHeight="1">
      <c r="A25" s="873" t="s">
        <v>1538</v>
      </c>
      <c r="B25" s="664" t="s">
        <v>372</v>
      </c>
      <c r="C25" s="871" t="s">
        <v>371</v>
      </c>
      <c r="D25" s="798" t="s">
        <v>370</v>
      </c>
      <c r="E25" s="871" t="s">
        <v>369</v>
      </c>
      <c r="F25" s="871" t="s">
        <v>368</v>
      </c>
      <c r="G25" s="871" t="s">
        <v>367</v>
      </c>
    </row>
    <row r="26" spans="1:7" s="8" customFormat="1" ht="64.5" customHeight="1">
      <c r="A26" s="875"/>
      <c r="B26" s="664" t="s">
        <v>366</v>
      </c>
      <c r="C26" s="872"/>
      <c r="D26" s="799"/>
      <c r="E26" s="872"/>
      <c r="F26" s="872"/>
      <c r="G26" s="872"/>
    </row>
    <row r="27" spans="1:7" s="8" customFormat="1" ht="155.25" customHeight="1">
      <c r="A27" s="667" t="s">
        <v>1539</v>
      </c>
      <c r="B27" s="664" t="s">
        <v>2</v>
      </c>
      <c r="C27" s="664" t="s">
        <v>365</v>
      </c>
      <c r="D27" s="664" t="s">
        <v>2</v>
      </c>
      <c r="E27" s="664" t="s">
        <v>2</v>
      </c>
      <c r="F27" s="666" t="s">
        <v>364</v>
      </c>
      <c r="G27" s="666" t="s">
        <v>363</v>
      </c>
    </row>
    <row r="28" spans="1:7" s="8" customFormat="1" ht="44.25" customHeight="1">
      <c r="A28" s="777" t="s">
        <v>1540</v>
      </c>
      <c r="B28" s="777"/>
      <c r="C28" s="777"/>
      <c r="D28" s="777"/>
      <c r="E28" s="777"/>
      <c r="F28" s="777"/>
      <c r="G28" s="777"/>
    </row>
    <row r="29" spans="1:7" s="8" customFormat="1" ht="42" customHeight="1">
      <c r="A29" s="777" t="s">
        <v>1541</v>
      </c>
      <c r="B29" s="777"/>
      <c r="C29" s="777"/>
      <c r="D29" s="777"/>
      <c r="E29" s="777"/>
      <c r="F29" s="777"/>
      <c r="G29" s="777"/>
    </row>
    <row r="30" spans="1:7" s="8" customFormat="1" ht="45.75" customHeight="1">
      <c r="A30" s="777" t="s">
        <v>1542</v>
      </c>
      <c r="B30" s="777"/>
      <c r="C30" s="777"/>
      <c r="D30" s="777"/>
      <c r="E30" s="777"/>
      <c r="F30" s="777"/>
      <c r="G30" s="777"/>
    </row>
    <row r="31" spans="1:7" s="8" customFormat="1" ht="120">
      <c r="A31" s="668" t="s">
        <v>1543</v>
      </c>
      <c r="B31" s="664" t="s">
        <v>362</v>
      </c>
      <c r="C31" s="669" t="s">
        <v>2</v>
      </c>
      <c r="D31" s="664" t="s">
        <v>362</v>
      </c>
      <c r="E31" s="669" t="s">
        <v>2</v>
      </c>
      <c r="F31" s="670" t="s">
        <v>315</v>
      </c>
      <c r="G31" s="670" t="s">
        <v>2</v>
      </c>
    </row>
    <row r="32" spans="1:7" s="8" customFormat="1" ht="133.5" customHeight="1">
      <c r="A32" s="885" t="s">
        <v>1544</v>
      </c>
      <c r="B32" s="862" t="s">
        <v>1404</v>
      </c>
      <c r="C32" s="887" t="s">
        <v>360</v>
      </c>
      <c r="D32" s="862" t="s">
        <v>359</v>
      </c>
      <c r="E32" s="664" t="s">
        <v>1232</v>
      </c>
      <c r="F32" s="858" t="s">
        <v>315</v>
      </c>
      <c r="G32" s="858" t="s">
        <v>357</v>
      </c>
    </row>
    <row r="33" spans="1:53" s="8" customFormat="1" ht="105">
      <c r="A33" s="885"/>
      <c r="B33" s="862"/>
      <c r="C33" s="887"/>
      <c r="D33" s="862"/>
      <c r="E33" s="664" t="s">
        <v>356</v>
      </c>
      <c r="F33" s="858"/>
      <c r="G33" s="858"/>
    </row>
    <row r="34" spans="1:53" s="8" customFormat="1" ht="78.75" customHeight="1">
      <c r="A34" s="885"/>
      <c r="B34" s="859" t="s">
        <v>355</v>
      </c>
      <c r="C34" s="860"/>
      <c r="D34" s="860"/>
      <c r="E34" s="861"/>
      <c r="F34" s="858"/>
      <c r="G34" s="858"/>
    </row>
    <row r="35" spans="1:53" s="8" customFormat="1" ht="37.5" customHeight="1">
      <c r="A35" s="885"/>
      <c r="B35" s="862" t="s">
        <v>354</v>
      </c>
      <c r="C35" s="862"/>
      <c r="D35" s="862"/>
      <c r="E35" s="862"/>
      <c r="F35" s="858"/>
      <c r="G35" s="858"/>
    </row>
    <row r="36" spans="1:53" s="8" customFormat="1" ht="35.25" customHeight="1">
      <c r="A36" s="869" t="s">
        <v>343</v>
      </c>
      <c r="B36" s="870"/>
      <c r="C36" s="870"/>
      <c r="D36" s="870"/>
      <c r="E36" s="870"/>
      <c r="F36" s="870"/>
      <c r="G36" s="87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9"/>
      <c r="AQ36" s="9"/>
      <c r="AR36" s="9"/>
      <c r="AS36" s="9"/>
      <c r="AT36" s="9"/>
      <c r="AU36" s="9"/>
      <c r="AV36" s="9"/>
      <c r="AW36" s="9"/>
      <c r="AX36" s="9"/>
      <c r="AY36" s="9"/>
      <c r="AZ36" s="9"/>
      <c r="BA36" s="9"/>
    </row>
    <row r="37" spans="1:53" s="8" customFormat="1" ht="33.75" customHeight="1">
      <c r="A37" s="866" t="s">
        <v>1545</v>
      </c>
      <c r="B37" s="866"/>
      <c r="C37" s="866"/>
      <c r="D37" s="866"/>
      <c r="E37" s="866"/>
      <c r="F37" s="866"/>
      <c r="G37" s="866"/>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row>
    <row r="38" spans="1:53" s="8" customFormat="1" ht="42.75" customHeight="1">
      <c r="A38" s="866" t="s">
        <v>1546</v>
      </c>
      <c r="B38" s="866"/>
      <c r="C38" s="866"/>
      <c r="D38" s="866"/>
      <c r="E38" s="866"/>
      <c r="F38" s="866"/>
      <c r="G38" s="866"/>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row>
    <row r="39" spans="1:53" s="8" customFormat="1" ht="37.5" customHeight="1">
      <c r="A39" s="866" t="s">
        <v>1547</v>
      </c>
      <c r="B39" s="866"/>
      <c r="C39" s="866"/>
      <c r="D39" s="866"/>
      <c r="E39" s="866"/>
      <c r="F39" s="866"/>
      <c r="G39" s="866"/>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row>
    <row r="40" spans="1:53" s="21" customFormat="1" ht="115.5" customHeight="1">
      <c r="A40" s="671" t="s">
        <v>1548</v>
      </c>
      <c r="B40" s="672" t="s">
        <v>1242</v>
      </c>
      <c r="C40" s="672" t="s">
        <v>1239</v>
      </c>
      <c r="D40" s="672" t="s">
        <v>1240</v>
      </c>
      <c r="E40" s="672" t="s">
        <v>1241</v>
      </c>
      <c r="F40" s="673" t="s">
        <v>342</v>
      </c>
      <c r="G40" s="673" t="s">
        <v>1233</v>
      </c>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2"/>
      <c r="AQ40" s="22"/>
      <c r="AR40" s="22"/>
      <c r="AS40" s="22"/>
      <c r="AT40" s="22"/>
      <c r="AU40" s="22"/>
      <c r="AV40" s="22"/>
      <c r="AW40" s="22"/>
      <c r="AX40" s="22"/>
      <c r="AY40" s="22"/>
      <c r="AZ40" s="22"/>
      <c r="BA40" s="22"/>
    </row>
    <row r="41" spans="1:53" s="21" customFormat="1" ht="107.25" customHeight="1">
      <c r="A41" s="674" t="s">
        <v>1549</v>
      </c>
      <c r="B41" s="672" t="s">
        <v>1243</v>
      </c>
      <c r="C41" s="672" t="s">
        <v>1244</v>
      </c>
      <c r="D41" s="412" t="s">
        <v>1245</v>
      </c>
      <c r="E41" s="412" t="s">
        <v>1246</v>
      </c>
      <c r="F41" s="672" t="s">
        <v>340</v>
      </c>
      <c r="G41" s="673" t="s">
        <v>1234</v>
      </c>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2"/>
      <c r="AQ41" s="22"/>
      <c r="AR41" s="22"/>
      <c r="AS41" s="22"/>
      <c r="AT41" s="22"/>
      <c r="AU41" s="22"/>
      <c r="AV41" s="22"/>
      <c r="AW41" s="22"/>
      <c r="AX41" s="22"/>
      <c r="AY41" s="22"/>
      <c r="AZ41" s="22"/>
      <c r="BA41" s="22"/>
    </row>
    <row r="42" spans="1:53" s="8" customFormat="1" ht="44.25" customHeight="1">
      <c r="A42" s="867" t="s">
        <v>1550</v>
      </c>
      <c r="B42" s="868"/>
      <c r="C42" s="868"/>
      <c r="D42" s="868"/>
      <c r="E42" s="868"/>
      <c r="F42" s="868"/>
      <c r="G42" s="868"/>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row>
    <row r="43" spans="1:53" s="8" customFormat="1" ht="44.25" customHeight="1">
      <c r="A43" s="867" t="s">
        <v>1551</v>
      </c>
      <c r="B43" s="868"/>
      <c r="C43" s="868"/>
      <c r="D43" s="868"/>
      <c r="E43" s="868"/>
      <c r="F43" s="868"/>
      <c r="G43" s="868"/>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row>
    <row r="44" spans="1:53" s="8" customFormat="1" ht="44.25" customHeight="1">
      <c r="A44" s="867" t="s">
        <v>1552</v>
      </c>
      <c r="B44" s="868"/>
      <c r="C44" s="868"/>
      <c r="D44" s="868"/>
      <c r="E44" s="868"/>
      <c r="F44" s="868"/>
      <c r="G44" s="868"/>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row>
    <row r="45" spans="1:53" s="18" customFormat="1" ht="102.75" customHeight="1">
      <c r="A45" s="411" t="s">
        <v>1247</v>
      </c>
      <c r="B45" s="412" t="s">
        <v>1264</v>
      </c>
      <c r="C45" s="412" t="s">
        <v>1263</v>
      </c>
      <c r="D45" s="412" t="s">
        <v>1262</v>
      </c>
      <c r="E45" s="412" t="s">
        <v>1261</v>
      </c>
      <c r="F45" s="412" t="s">
        <v>340</v>
      </c>
      <c r="G45" s="672"/>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19"/>
      <c r="AQ45" s="19"/>
      <c r="AR45" s="19"/>
      <c r="AS45" s="19"/>
      <c r="AT45" s="19"/>
      <c r="AU45" s="19"/>
      <c r="AV45" s="19"/>
      <c r="AW45" s="19"/>
      <c r="AX45" s="19"/>
      <c r="AY45" s="19"/>
      <c r="AZ45" s="19"/>
      <c r="BA45" s="19"/>
    </row>
    <row r="46" spans="1:53" s="18" customFormat="1" ht="170.25" customHeight="1">
      <c r="A46" s="863" t="s">
        <v>1553</v>
      </c>
      <c r="B46" s="675" t="s">
        <v>2</v>
      </c>
      <c r="C46" s="412" t="s">
        <v>1259</v>
      </c>
      <c r="D46" s="412" t="s">
        <v>1260</v>
      </c>
      <c r="E46" s="412" t="s">
        <v>341</v>
      </c>
      <c r="F46" s="672" t="s">
        <v>340</v>
      </c>
      <c r="G46" s="676"/>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row>
    <row r="47" spans="1:53" s="18" customFormat="1" ht="174" customHeight="1">
      <c r="A47" s="864"/>
      <c r="B47" s="412" t="s">
        <v>1258</v>
      </c>
      <c r="C47" s="412" t="s">
        <v>1257</v>
      </c>
      <c r="D47" s="412" t="s">
        <v>1256</v>
      </c>
      <c r="E47" s="412" t="s">
        <v>1255</v>
      </c>
      <c r="F47" s="672" t="s">
        <v>340</v>
      </c>
      <c r="G47" s="676"/>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row>
    <row r="48" spans="1:53" s="18" customFormat="1" ht="105">
      <c r="A48" s="865"/>
      <c r="B48" s="677" t="s">
        <v>2</v>
      </c>
      <c r="C48" s="677" t="s">
        <v>1252</v>
      </c>
      <c r="D48" s="672" t="s">
        <v>1253</v>
      </c>
      <c r="E48" s="672" t="s">
        <v>1254</v>
      </c>
      <c r="F48" s="672" t="s">
        <v>340</v>
      </c>
      <c r="G48" s="676"/>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row>
    <row r="49" spans="1:53" s="8" customFormat="1" ht="35.25" customHeight="1">
      <c r="A49" s="866" t="s">
        <v>1554</v>
      </c>
      <c r="B49" s="866"/>
      <c r="C49" s="866"/>
      <c r="D49" s="866"/>
      <c r="E49" s="866"/>
      <c r="F49" s="866"/>
      <c r="G49" s="866"/>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row>
    <row r="50" spans="1:53" s="8" customFormat="1" ht="30.75" customHeight="1">
      <c r="A50" s="866" t="s">
        <v>1555</v>
      </c>
      <c r="B50" s="866"/>
      <c r="C50" s="866"/>
      <c r="D50" s="866"/>
      <c r="E50" s="866"/>
      <c r="F50" s="866"/>
      <c r="G50" s="866"/>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row>
    <row r="51" spans="1:53" s="8" customFormat="1" ht="36.75" customHeight="1">
      <c r="A51" s="866" t="s">
        <v>1556</v>
      </c>
      <c r="B51" s="866"/>
      <c r="C51" s="866"/>
      <c r="D51" s="866"/>
      <c r="E51" s="866"/>
      <c r="F51" s="866"/>
      <c r="G51" s="866"/>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row>
    <row r="52" spans="1:53" s="18" customFormat="1" ht="98.25" customHeight="1">
      <c r="A52" s="888" t="s">
        <v>1557</v>
      </c>
      <c r="B52" s="672" t="s">
        <v>1249</v>
      </c>
      <c r="C52" s="672" t="s">
        <v>1250</v>
      </c>
      <c r="D52" s="672" t="s">
        <v>1250</v>
      </c>
      <c r="E52" s="672" t="s">
        <v>2</v>
      </c>
      <c r="F52" s="672" t="s">
        <v>340</v>
      </c>
      <c r="G52" s="676"/>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row>
    <row r="53" spans="1:53" s="18" customFormat="1" ht="173.25" customHeight="1">
      <c r="A53" s="888"/>
      <c r="B53" s="672" t="s">
        <v>1248</v>
      </c>
      <c r="C53" s="672" t="s">
        <v>2</v>
      </c>
      <c r="D53" s="672" t="s">
        <v>1251</v>
      </c>
      <c r="E53" s="672" t="s">
        <v>1989</v>
      </c>
      <c r="F53" s="672" t="s">
        <v>340</v>
      </c>
      <c r="G53" s="672" t="s">
        <v>339</v>
      </c>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row>
    <row r="54" spans="1:53" s="8" customFormat="1" ht="31.5" customHeight="1">
      <c r="A54" s="869" t="s">
        <v>338</v>
      </c>
      <c r="B54" s="870"/>
      <c r="C54" s="870"/>
      <c r="D54" s="870"/>
      <c r="E54" s="870"/>
      <c r="F54" s="870"/>
      <c r="G54" s="87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9"/>
      <c r="AQ54" s="9"/>
      <c r="AR54" s="9"/>
      <c r="AS54" s="9"/>
      <c r="AT54" s="9"/>
      <c r="AU54" s="9"/>
      <c r="AV54" s="9"/>
      <c r="AW54" s="9"/>
      <c r="AX54" s="9"/>
      <c r="AY54" s="9"/>
      <c r="AZ54" s="9"/>
      <c r="BA54" s="9"/>
    </row>
    <row r="55" spans="1:53" s="8" customFormat="1" ht="28.5" customHeight="1">
      <c r="A55" s="866" t="s">
        <v>1558</v>
      </c>
      <c r="B55" s="866"/>
      <c r="C55" s="866"/>
      <c r="D55" s="866"/>
      <c r="E55" s="866"/>
      <c r="F55" s="866"/>
      <c r="G55" s="866"/>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row>
    <row r="56" spans="1:53" s="8" customFormat="1" ht="35.25" customHeight="1">
      <c r="A56" s="866" t="s">
        <v>1559</v>
      </c>
      <c r="B56" s="866"/>
      <c r="C56" s="866"/>
      <c r="D56" s="866"/>
      <c r="E56" s="866"/>
      <c r="F56" s="866"/>
      <c r="G56" s="866"/>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row>
    <row r="57" spans="1:53" s="8" customFormat="1" ht="33" customHeight="1">
      <c r="A57" s="866" t="s">
        <v>1547</v>
      </c>
      <c r="B57" s="866"/>
      <c r="C57" s="866"/>
      <c r="D57" s="866"/>
      <c r="E57" s="866"/>
      <c r="F57" s="866"/>
      <c r="G57" s="866"/>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row>
    <row r="58" spans="1:53" s="8" customFormat="1" ht="141" customHeight="1">
      <c r="A58" s="889" t="s">
        <v>1560</v>
      </c>
      <c r="B58" s="798" t="s">
        <v>1984</v>
      </c>
      <c r="C58" s="862" t="s">
        <v>1061</v>
      </c>
      <c r="D58" s="664" t="s">
        <v>1060</v>
      </c>
      <c r="E58" s="664" t="s">
        <v>1062</v>
      </c>
      <c r="F58" s="858" t="s">
        <v>334</v>
      </c>
      <c r="G58" s="858" t="s">
        <v>124</v>
      </c>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row>
    <row r="59" spans="1:53" s="8" customFormat="1" ht="98.25" customHeight="1">
      <c r="A59" s="889"/>
      <c r="B59" s="876"/>
      <c r="C59" s="862"/>
      <c r="D59" s="664" t="s">
        <v>1063</v>
      </c>
      <c r="E59" s="862" t="s">
        <v>1065</v>
      </c>
      <c r="F59" s="858"/>
      <c r="G59" s="858"/>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row>
    <row r="60" spans="1:53" s="8" customFormat="1" ht="113.25" customHeight="1">
      <c r="A60" s="889"/>
      <c r="B60" s="799"/>
      <c r="C60" s="862"/>
      <c r="D60" s="664" t="s">
        <v>1064</v>
      </c>
      <c r="E60" s="862"/>
      <c r="F60" s="858"/>
      <c r="G60" s="858"/>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row>
    <row r="61" spans="1:53" s="8" customFormat="1" ht="173.25" customHeight="1">
      <c r="A61" s="889" t="s">
        <v>1561</v>
      </c>
      <c r="B61" s="862" t="s">
        <v>1066</v>
      </c>
      <c r="C61" s="862" t="s">
        <v>2</v>
      </c>
      <c r="D61" s="862" t="s">
        <v>1067</v>
      </c>
      <c r="E61" s="664" t="s">
        <v>1068</v>
      </c>
      <c r="F61" s="858" t="s">
        <v>1036</v>
      </c>
      <c r="G61" s="858" t="s">
        <v>1235</v>
      </c>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9"/>
      <c r="AQ61" s="9"/>
      <c r="AR61" s="9"/>
      <c r="AS61" s="9"/>
      <c r="AT61" s="9"/>
      <c r="AU61" s="9"/>
      <c r="AV61" s="9"/>
      <c r="AW61" s="9"/>
      <c r="AX61" s="9"/>
      <c r="AY61" s="9"/>
      <c r="AZ61" s="9"/>
      <c r="BA61" s="9"/>
    </row>
    <row r="62" spans="1:53" s="8" customFormat="1" ht="105">
      <c r="A62" s="889"/>
      <c r="B62" s="862"/>
      <c r="C62" s="862"/>
      <c r="D62" s="862"/>
      <c r="E62" s="664" t="s">
        <v>1069</v>
      </c>
      <c r="F62" s="858"/>
      <c r="G62" s="858"/>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9"/>
      <c r="AQ62" s="9"/>
      <c r="AR62" s="9"/>
      <c r="AS62" s="9"/>
      <c r="AT62" s="9"/>
      <c r="AU62" s="9"/>
      <c r="AV62" s="9"/>
      <c r="AW62" s="9"/>
      <c r="AX62" s="9"/>
      <c r="AY62" s="9"/>
      <c r="AZ62" s="9"/>
      <c r="BA62" s="9"/>
    </row>
    <row r="63" spans="1:53" s="8" customFormat="1" ht="36.75" customHeight="1">
      <c r="A63" s="867" t="s">
        <v>1562</v>
      </c>
      <c r="B63" s="868"/>
      <c r="C63" s="868"/>
      <c r="D63" s="868"/>
      <c r="E63" s="868"/>
      <c r="F63" s="868"/>
      <c r="G63" s="868"/>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row>
    <row r="64" spans="1:53" s="8" customFormat="1" ht="33.75" customHeight="1">
      <c r="A64" s="867" t="s">
        <v>1563</v>
      </c>
      <c r="B64" s="868"/>
      <c r="C64" s="868"/>
      <c r="D64" s="868"/>
      <c r="E64" s="868"/>
      <c r="F64" s="868"/>
      <c r="G64" s="868"/>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row>
    <row r="65" spans="1:53" s="8" customFormat="1" ht="36" customHeight="1">
      <c r="A65" s="867" t="s">
        <v>1564</v>
      </c>
      <c r="B65" s="868"/>
      <c r="C65" s="868"/>
      <c r="D65" s="868"/>
      <c r="E65" s="868"/>
      <c r="F65" s="868"/>
      <c r="G65" s="868"/>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row>
    <row r="66" spans="1:53" s="8" customFormat="1" ht="114" customHeight="1">
      <c r="A66" s="889" t="s">
        <v>1565</v>
      </c>
      <c r="B66" s="862" t="s">
        <v>1054</v>
      </c>
      <c r="C66" s="664" t="s">
        <v>1055</v>
      </c>
      <c r="D66" s="862" t="s">
        <v>1058</v>
      </c>
      <c r="E66" s="862" t="s">
        <v>1059</v>
      </c>
      <c r="F66" s="858" t="s">
        <v>315</v>
      </c>
      <c r="G66" s="858" t="s">
        <v>1236</v>
      </c>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row>
    <row r="67" spans="1:53" s="8" customFormat="1" ht="105">
      <c r="A67" s="889"/>
      <c r="B67" s="862"/>
      <c r="C67" s="664" t="s">
        <v>1056</v>
      </c>
      <c r="D67" s="862"/>
      <c r="E67" s="862"/>
      <c r="F67" s="858"/>
      <c r="G67" s="858"/>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row>
    <row r="68" spans="1:53" s="8" customFormat="1" ht="81.75" customHeight="1">
      <c r="A68" s="671" t="s">
        <v>1566</v>
      </c>
      <c r="B68" s="664" t="s">
        <v>1057</v>
      </c>
      <c r="C68" s="664" t="s">
        <v>1057</v>
      </c>
      <c r="D68" s="664" t="s">
        <v>1057</v>
      </c>
      <c r="E68" s="664" t="s">
        <v>1057</v>
      </c>
      <c r="F68" s="666" t="s">
        <v>315</v>
      </c>
      <c r="G68" s="666" t="s">
        <v>1236</v>
      </c>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row>
    <row r="69" spans="1:53" s="8" customFormat="1" ht="33" customHeight="1">
      <c r="A69" s="869" t="s">
        <v>326</v>
      </c>
      <c r="B69" s="870"/>
      <c r="C69" s="870"/>
      <c r="D69" s="870"/>
      <c r="E69" s="870"/>
      <c r="F69" s="870"/>
      <c r="G69" s="894"/>
      <c r="H69" s="17"/>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row>
    <row r="70" spans="1:53" s="8" customFormat="1" ht="30" customHeight="1">
      <c r="A70" s="777" t="s">
        <v>1567</v>
      </c>
      <c r="B70" s="777"/>
      <c r="C70" s="777"/>
      <c r="D70" s="777"/>
      <c r="E70" s="777"/>
      <c r="F70" s="777"/>
      <c r="G70" s="777"/>
    </row>
    <row r="71" spans="1:53" s="8" customFormat="1" ht="47.25" customHeight="1">
      <c r="A71" s="777" t="s">
        <v>1568</v>
      </c>
      <c r="B71" s="777"/>
      <c r="C71" s="777"/>
      <c r="D71" s="777"/>
      <c r="E71" s="777"/>
      <c r="F71" s="777"/>
      <c r="G71" s="777"/>
    </row>
    <row r="72" spans="1:53" s="8" customFormat="1" ht="29.25" customHeight="1">
      <c r="A72" s="777" t="s">
        <v>1569</v>
      </c>
      <c r="B72" s="777"/>
      <c r="C72" s="777"/>
      <c r="D72" s="777"/>
      <c r="E72" s="777"/>
      <c r="F72" s="777"/>
      <c r="G72" s="777"/>
    </row>
    <row r="73" spans="1:53" s="8" customFormat="1" ht="108" customHeight="1">
      <c r="A73" s="873" t="s">
        <v>1570</v>
      </c>
      <c r="B73" s="798" t="s">
        <v>2</v>
      </c>
      <c r="C73" s="678" t="s">
        <v>325</v>
      </c>
      <c r="D73" s="890" t="s">
        <v>323</v>
      </c>
      <c r="E73" s="892" t="s">
        <v>323</v>
      </c>
      <c r="F73" s="871" t="s">
        <v>315</v>
      </c>
      <c r="G73" s="871" t="s">
        <v>322</v>
      </c>
    </row>
    <row r="74" spans="1:53" s="8" customFormat="1" ht="108" customHeight="1">
      <c r="A74" s="875"/>
      <c r="B74" s="799"/>
      <c r="C74" s="678" t="s">
        <v>324</v>
      </c>
      <c r="D74" s="891"/>
      <c r="E74" s="893"/>
      <c r="F74" s="872"/>
      <c r="G74" s="872"/>
    </row>
    <row r="75" spans="1:53" s="8" customFormat="1" ht="135">
      <c r="A75" s="665" t="s">
        <v>1571</v>
      </c>
      <c r="B75" s="666" t="s">
        <v>980</v>
      </c>
      <c r="C75" s="664" t="s">
        <v>317</v>
      </c>
      <c r="D75" s="664" t="s">
        <v>317</v>
      </c>
      <c r="E75" s="666" t="s">
        <v>317</v>
      </c>
      <c r="F75" s="666" t="s">
        <v>315</v>
      </c>
      <c r="G75" s="666" t="s">
        <v>2</v>
      </c>
    </row>
    <row r="76" spans="1:53" s="8" customFormat="1" ht="90">
      <c r="A76" s="873" t="s">
        <v>1572</v>
      </c>
      <c r="B76" s="871" t="s">
        <v>321</v>
      </c>
      <c r="C76" s="669" t="s">
        <v>320</v>
      </c>
      <c r="D76" s="798" t="s">
        <v>319</v>
      </c>
      <c r="E76" s="666" t="s">
        <v>319</v>
      </c>
      <c r="F76" s="871" t="s">
        <v>315</v>
      </c>
      <c r="G76" s="871" t="s">
        <v>1939</v>
      </c>
    </row>
    <row r="77" spans="1:53" s="8" customFormat="1" ht="90" customHeight="1">
      <c r="A77" s="875"/>
      <c r="B77" s="872"/>
      <c r="C77" s="669" t="s">
        <v>316</v>
      </c>
      <c r="D77" s="799"/>
      <c r="E77" s="666" t="s">
        <v>316</v>
      </c>
      <c r="F77" s="872"/>
      <c r="G77" s="872"/>
    </row>
    <row r="78" spans="1:53" s="8" customFormat="1" ht="44.25" customHeight="1">
      <c r="A78" s="777" t="s">
        <v>1573</v>
      </c>
      <c r="B78" s="777"/>
      <c r="C78" s="777"/>
      <c r="D78" s="777"/>
      <c r="E78" s="777"/>
      <c r="F78" s="777"/>
      <c r="G78" s="777"/>
    </row>
    <row r="79" spans="1:53" s="8" customFormat="1" ht="62.25" customHeight="1">
      <c r="A79" s="777" t="s">
        <v>1574</v>
      </c>
      <c r="B79" s="777"/>
      <c r="C79" s="777"/>
      <c r="D79" s="777"/>
      <c r="E79" s="777"/>
      <c r="F79" s="777"/>
      <c r="G79" s="777"/>
    </row>
    <row r="80" spans="1:53" s="8" customFormat="1" ht="45.75" customHeight="1">
      <c r="A80" s="777" t="s">
        <v>1575</v>
      </c>
      <c r="B80" s="777"/>
      <c r="C80" s="777"/>
      <c r="D80" s="777"/>
      <c r="E80" s="777"/>
      <c r="F80" s="777"/>
      <c r="G80" s="777"/>
    </row>
    <row r="81" spans="1:53" s="8" customFormat="1" ht="77.25" customHeight="1">
      <c r="A81" s="665" t="s">
        <v>1576</v>
      </c>
      <c r="B81" s="862" t="s">
        <v>1405</v>
      </c>
      <c r="C81" s="862"/>
      <c r="D81" s="862"/>
      <c r="E81" s="862"/>
      <c r="F81" s="666" t="s">
        <v>315</v>
      </c>
      <c r="G81" s="666" t="s">
        <v>2</v>
      </c>
    </row>
    <row r="82" spans="1:53" s="8" customFormat="1" ht="90" customHeight="1">
      <c r="A82" s="665" t="s">
        <v>1577</v>
      </c>
      <c r="B82" s="666" t="s">
        <v>2</v>
      </c>
      <c r="C82" s="664" t="s">
        <v>352</v>
      </c>
      <c r="D82" s="664" t="s">
        <v>2</v>
      </c>
      <c r="E82" s="666" t="s">
        <v>2</v>
      </c>
      <c r="F82" s="666" t="s">
        <v>315</v>
      </c>
      <c r="G82" s="666" t="s">
        <v>2</v>
      </c>
    </row>
    <row r="83" spans="1:53" s="8" customFormat="1" ht="77.25" customHeight="1">
      <c r="A83" s="665" t="s">
        <v>1578</v>
      </c>
      <c r="B83" s="664" t="s">
        <v>351</v>
      </c>
      <c r="C83" s="859" t="s">
        <v>977</v>
      </c>
      <c r="D83" s="861"/>
      <c r="E83" s="664" t="s">
        <v>2</v>
      </c>
      <c r="F83" s="666" t="s">
        <v>315</v>
      </c>
      <c r="G83" s="666" t="s">
        <v>2</v>
      </c>
    </row>
    <row r="84" spans="1:53" s="8" customFormat="1" ht="75">
      <c r="A84" s="873" t="s">
        <v>1579</v>
      </c>
      <c r="B84" s="664" t="s">
        <v>978</v>
      </c>
      <c r="C84" s="798" t="s">
        <v>349</v>
      </c>
      <c r="D84" s="798" t="s">
        <v>348</v>
      </c>
      <c r="E84" s="798" t="s">
        <v>2</v>
      </c>
      <c r="F84" s="871" t="s">
        <v>315</v>
      </c>
      <c r="G84" s="871" t="s">
        <v>2</v>
      </c>
    </row>
    <row r="85" spans="1:53" s="8" customFormat="1" ht="77.25" customHeight="1">
      <c r="A85" s="875"/>
      <c r="B85" s="664" t="s">
        <v>979</v>
      </c>
      <c r="C85" s="799"/>
      <c r="D85" s="799"/>
      <c r="E85" s="799"/>
      <c r="F85" s="872"/>
      <c r="G85" s="872"/>
    </row>
    <row r="86" spans="1:53" s="8" customFormat="1" ht="91.5" customHeight="1">
      <c r="A86" s="665" t="s">
        <v>1580</v>
      </c>
      <c r="B86" s="664" t="s">
        <v>1070</v>
      </c>
      <c r="C86" s="664" t="s">
        <v>1070</v>
      </c>
      <c r="D86" s="664" t="s">
        <v>1070</v>
      </c>
      <c r="E86" s="664" t="s">
        <v>1070</v>
      </c>
      <c r="F86" s="666" t="s">
        <v>315</v>
      </c>
      <c r="G86" s="666" t="s">
        <v>2</v>
      </c>
    </row>
    <row r="87" spans="1:53" s="8" customFormat="1" ht="105">
      <c r="A87" s="679" t="s">
        <v>1581</v>
      </c>
      <c r="B87" s="664" t="s">
        <v>1071</v>
      </c>
      <c r="C87" s="680" t="s">
        <v>1072</v>
      </c>
      <c r="D87" s="680" t="s">
        <v>1072</v>
      </c>
      <c r="E87" s="680" t="s">
        <v>1072</v>
      </c>
      <c r="F87" s="666" t="s">
        <v>315</v>
      </c>
      <c r="G87" s="681" t="s">
        <v>2</v>
      </c>
    </row>
    <row r="88" spans="1:53" s="11" customFormat="1" ht="42.75" customHeight="1">
      <c r="A88" s="869" t="s">
        <v>314</v>
      </c>
      <c r="B88" s="870"/>
      <c r="C88" s="870"/>
      <c r="D88" s="870"/>
      <c r="E88" s="870"/>
      <c r="F88" s="870"/>
      <c r="G88" s="870"/>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2"/>
      <c r="AQ88" s="12"/>
      <c r="AR88" s="12"/>
      <c r="AS88" s="12"/>
      <c r="AT88" s="12"/>
      <c r="AU88" s="12"/>
      <c r="AV88" s="12"/>
      <c r="AW88" s="12"/>
      <c r="AX88" s="12"/>
      <c r="AY88" s="12"/>
      <c r="AZ88" s="12"/>
      <c r="BA88" s="12"/>
    </row>
    <row r="89" spans="1:53" s="11" customFormat="1" ht="45" customHeight="1">
      <c r="A89" s="866" t="s">
        <v>1995</v>
      </c>
      <c r="B89" s="866"/>
      <c r="C89" s="866"/>
      <c r="D89" s="866"/>
      <c r="E89" s="866"/>
      <c r="F89" s="866"/>
      <c r="G89" s="866"/>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row>
    <row r="90" spans="1:53" s="11" customFormat="1" ht="39" customHeight="1">
      <c r="A90" s="866" t="s">
        <v>1582</v>
      </c>
      <c r="B90" s="866"/>
      <c r="C90" s="866"/>
      <c r="D90" s="866"/>
      <c r="E90" s="866"/>
      <c r="F90" s="866"/>
      <c r="G90" s="866"/>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row>
    <row r="91" spans="1:53" s="11" customFormat="1" ht="34.5" customHeight="1">
      <c r="A91" s="866" t="s">
        <v>1583</v>
      </c>
      <c r="B91" s="866"/>
      <c r="C91" s="866"/>
      <c r="D91" s="866"/>
      <c r="E91" s="866"/>
      <c r="F91" s="866"/>
      <c r="G91" s="866"/>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row>
    <row r="92" spans="1:53" s="11" customFormat="1" ht="210">
      <c r="A92" s="671" t="s">
        <v>1584</v>
      </c>
      <c r="B92" s="664" t="s">
        <v>2</v>
      </c>
      <c r="C92" s="664" t="s">
        <v>2</v>
      </c>
      <c r="D92" s="664" t="s">
        <v>1406</v>
      </c>
      <c r="E92" s="664" t="s">
        <v>1407</v>
      </c>
      <c r="F92" s="666" t="s">
        <v>1</v>
      </c>
      <c r="G92" s="666"/>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row>
    <row r="93" spans="1:53" s="11" customFormat="1" ht="84.75" customHeight="1">
      <c r="A93" s="668" t="s">
        <v>1585</v>
      </c>
      <c r="B93" s="669" t="s">
        <v>311</v>
      </c>
      <c r="C93" s="664" t="s">
        <v>981</v>
      </c>
      <c r="D93" s="664" t="s">
        <v>310</v>
      </c>
      <c r="E93" s="664" t="s">
        <v>982</v>
      </c>
      <c r="F93" s="666" t="s">
        <v>1</v>
      </c>
      <c r="G93" s="666"/>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row>
    <row r="94" spans="1:53" s="11" customFormat="1" ht="73.5" customHeight="1">
      <c r="A94" s="671" t="s">
        <v>1586</v>
      </c>
      <c r="B94" s="664" t="s">
        <v>2</v>
      </c>
      <c r="C94" s="664" t="s">
        <v>2</v>
      </c>
      <c r="D94" s="664" t="s">
        <v>309</v>
      </c>
      <c r="E94" s="664" t="s">
        <v>2</v>
      </c>
      <c r="F94" s="666" t="s">
        <v>1</v>
      </c>
      <c r="G94" s="666"/>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2"/>
      <c r="AQ94" s="12"/>
      <c r="AR94" s="12"/>
      <c r="AS94" s="12"/>
      <c r="AT94" s="12"/>
      <c r="AU94" s="12"/>
      <c r="AV94" s="12"/>
      <c r="AW94" s="12"/>
      <c r="AX94" s="12"/>
      <c r="AY94" s="12"/>
      <c r="AZ94" s="12"/>
      <c r="BA94" s="12"/>
    </row>
    <row r="95" spans="1:53" s="11" customFormat="1" ht="67.5" customHeight="1">
      <c r="A95" s="671" t="s">
        <v>1587</v>
      </c>
      <c r="B95" s="664" t="s">
        <v>308</v>
      </c>
      <c r="C95" s="664" t="s">
        <v>308</v>
      </c>
      <c r="D95" s="664" t="s">
        <v>308</v>
      </c>
      <c r="E95" s="664" t="s">
        <v>308</v>
      </c>
      <c r="F95" s="666" t="s">
        <v>1</v>
      </c>
      <c r="G95" s="666"/>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2"/>
      <c r="AQ95" s="12"/>
      <c r="AR95" s="12"/>
      <c r="AS95" s="12"/>
      <c r="AT95" s="12"/>
      <c r="AU95" s="12"/>
      <c r="AV95" s="12"/>
      <c r="AW95" s="12"/>
      <c r="AX95" s="12"/>
      <c r="AY95" s="12"/>
      <c r="AZ95" s="12"/>
      <c r="BA95" s="12"/>
    </row>
    <row r="96" spans="1:53" s="11" customFormat="1" ht="61.5" customHeight="1">
      <c r="A96" s="671" t="s">
        <v>1588</v>
      </c>
      <c r="B96" s="664" t="s">
        <v>307</v>
      </c>
      <c r="C96" s="664" t="s">
        <v>306</v>
      </c>
      <c r="D96" s="664" t="s">
        <v>305</v>
      </c>
      <c r="E96" s="664" t="s">
        <v>304</v>
      </c>
      <c r="F96" s="666" t="s">
        <v>1</v>
      </c>
      <c r="G96" s="666"/>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2"/>
      <c r="AQ96" s="12"/>
      <c r="AR96" s="12"/>
      <c r="AS96" s="12"/>
      <c r="AT96" s="12"/>
      <c r="AU96" s="12"/>
      <c r="AV96" s="12"/>
      <c r="AW96" s="12"/>
      <c r="AX96" s="12"/>
      <c r="AY96" s="12"/>
      <c r="AZ96" s="12"/>
      <c r="BA96" s="12"/>
    </row>
    <row r="97" spans="1:53" s="11" customFormat="1" ht="72" customHeight="1">
      <c r="A97" s="671" t="s">
        <v>1589</v>
      </c>
      <c r="B97" s="664" t="s">
        <v>2</v>
      </c>
      <c r="C97" s="664" t="s">
        <v>2</v>
      </c>
      <c r="D97" s="664" t="s">
        <v>303</v>
      </c>
      <c r="E97" s="664" t="s">
        <v>983</v>
      </c>
      <c r="F97" s="666" t="s">
        <v>1</v>
      </c>
      <c r="G97" s="666"/>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2"/>
      <c r="AQ97" s="12"/>
      <c r="AR97" s="12"/>
      <c r="AS97" s="12"/>
      <c r="AT97" s="12"/>
      <c r="AU97" s="12"/>
      <c r="AV97" s="12"/>
      <c r="AW97" s="12"/>
      <c r="AX97" s="12"/>
      <c r="AY97" s="12"/>
      <c r="AZ97" s="12"/>
      <c r="BA97" s="12"/>
    </row>
    <row r="98" spans="1:53" s="11" customFormat="1" ht="75">
      <c r="A98" s="671" t="s">
        <v>1590</v>
      </c>
      <c r="B98" s="664" t="s">
        <v>2</v>
      </c>
      <c r="C98" s="664" t="s">
        <v>301</v>
      </c>
      <c r="D98" s="664" t="s">
        <v>2</v>
      </c>
      <c r="E98" s="664" t="s">
        <v>2</v>
      </c>
      <c r="F98" s="666" t="s">
        <v>1</v>
      </c>
      <c r="G98" s="666"/>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2"/>
      <c r="AQ98" s="12"/>
      <c r="AR98" s="12"/>
      <c r="AS98" s="12"/>
      <c r="AT98" s="12"/>
      <c r="AU98" s="12"/>
      <c r="AV98" s="12"/>
      <c r="AW98" s="12"/>
      <c r="AX98" s="12"/>
      <c r="AY98" s="12"/>
      <c r="AZ98" s="12"/>
      <c r="BA98" s="12"/>
    </row>
    <row r="99" spans="1:53" s="11" customFormat="1" ht="44.25" customHeight="1">
      <c r="A99" s="866" t="s">
        <v>1996</v>
      </c>
      <c r="B99" s="866"/>
      <c r="C99" s="866"/>
      <c r="D99" s="866"/>
      <c r="E99" s="866"/>
      <c r="F99" s="866"/>
      <c r="G99" s="866"/>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row>
    <row r="100" spans="1:53" s="11" customFormat="1" ht="54" customHeight="1">
      <c r="A100" s="866" t="s">
        <v>1997</v>
      </c>
      <c r="B100" s="866"/>
      <c r="C100" s="866"/>
      <c r="D100" s="866"/>
      <c r="E100" s="866"/>
      <c r="F100" s="866"/>
      <c r="G100" s="866"/>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row>
    <row r="101" spans="1:53" s="11" customFormat="1" ht="38.25" customHeight="1">
      <c r="A101" s="866" t="s">
        <v>1591</v>
      </c>
      <c r="B101" s="866"/>
      <c r="C101" s="866"/>
      <c r="D101" s="866"/>
      <c r="E101" s="866"/>
      <c r="F101" s="866"/>
      <c r="G101" s="866"/>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row>
    <row r="102" spans="1:53" s="11" customFormat="1" ht="90">
      <c r="A102" s="671" t="s">
        <v>1592</v>
      </c>
      <c r="B102" s="664" t="s">
        <v>300</v>
      </c>
      <c r="C102" s="664" t="s">
        <v>2</v>
      </c>
      <c r="D102" s="664" t="s">
        <v>299</v>
      </c>
      <c r="E102" s="664" t="s">
        <v>2</v>
      </c>
      <c r="F102" s="664" t="s">
        <v>1</v>
      </c>
      <c r="G102" s="666"/>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row>
    <row r="103" spans="1:53" s="11" customFormat="1" ht="120" customHeight="1">
      <c r="A103" s="668" t="s">
        <v>1593</v>
      </c>
      <c r="B103" s="669" t="s">
        <v>298</v>
      </c>
      <c r="C103" s="664" t="s">
        <v>2</v>
      </c>
      <c r="D103" s="664" t="s">
        <v>2</v>
      </c>
      <c r="E103" s="664" t="s">
        <v>2</v>
      </c>
      <c r="F103" s="664" t="s">
        <v>1</v>
      </c>
      <c r="G103" s="670"/>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row>
    <row r="104" spans="1:53" s="11" customFormat="1" ht="135">
      <c r="A104" s="671" t="s">
        <v>1594</v>
      </c>
      <c r="B104" s="664" t="s">
        <v>2</v>
      </c>
      <c r="C104" s="664" t="s">
        <v>984</v>
      </c>
      <c r="D104" s="664" t="s">
        <v>296</v>
      </c>
      <c r="E104" s="664" t="s">
        <v>2</v>
      </c>
      <c r="F104" s="664" t="s">
        <v>1</v>
      </c>
      <c r="G104" s="666"/>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row>
    <row r="105" spans="1:53" s="11" customFormat="1" ht="75">
      <c r="A105" s="671" t="s">
        <v>1595</v>
      </c>
      <c r="B105" s="664" t="s">
        <v>2</v>
      </c>
      <c r="C105" s="664" t="s">
        <v>1408</v>
      </c>
      <c r="D105" s="664" t="s">
        <v>1409</v>
      </c>
      <c r="E105" s="664" t="s">
        <v>1410</v>
      </c>
      <c r="F105" s="664" t="s">
        <v>1</v>
      </c>
      <c r="G105" s="666"/>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row>
    <row r="106" spans="1:53" s="11" customFormat="1" ht="82.9" customHeight="1">
      <c r="A106" s="682" t="s">
        <v>1596</v>
      </c>
      <c r="B106" s="664" t="s">
        <v>2</v>
      </c>
      <c r="C106" s="664" t="s">
        <v>1411</v>
      </c>
      <c r="D106" s="664" t="s">
        <v>295</v>
      </c>
      <c r="E106" s="664" t="s">
        <v>1412</v>
      </c>
      <c r="F106" s="664" t="s">
        <v>1</v>
      </c>
      <c r="G106" s="666"/>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row>
    <row r="107" spans="1:53" s="11" customFormat="1" ht="173.25" customHeight="1">
      <c r="A107" s="683" t="s">
        <v>1597</v>
      </c>
      <c r="B107" s="664" t="s">
        <v>2</v>
      </c>
      <c r="C107" s="664" t="s">
        <v>2</v>
      </c>
      <c r="D107" s="664" t="s">
        <v>985</v>
      </c>
      <c r="E107" s="664" t="s">
        <v>986</v>
      </c>
      <c r="F107" s="664" t="s">
        <v>1</v>
      </c>
      <c r="G107" s="666"/>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row>
    <row r="108" spans="1:53" s="11" customFormat="1" ht="30.75" customHeight="1">
      <c r="A108" s="867" t="s">
        <v>1598</v>
      </c>
      <c r="B108" s="868"/>
      <c r="C108" s="868"/>
      <c r="D108" s="868"/>
      <c r="E108" s="868"/>
      <c r="F108" s="868"/>
      <c r="G108" s="868"/>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row>
    <row r="109" spans="1:53" s="11" customFormat="1" ht="30.75" customHeight="1">
      <c r="A109" s="867" t="s">
        <v>2010</v>
      </c>
      <c r="B109" s="868"/>
      <c r="C109" s="868"/>
      <c r="D109" s="868"/>
      <c r="E109" s="868"/>
      <c r="F109" s="868"/>
      <c r="G109" s="868"/>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row>
    <row r="110" spans="1:53" s="11" customFormat="1" ht="34.5" customHeight="1">
      <c r="A110" s="867" t="s">
        <v>1583</v>
      </c>
      <c r="B110" s="868"/>
      <c r="C110" s="868"/>
      <c r="D110" s="868"/>
      <c r="E110" s="868"/>
      <c r="F110" s="868"/>
      <c r="G110" s="868"/>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row>
    <row r="111" spans="1:53" s="11" customFormat="1" ht="130.5" customHeight="1">
      <c r="A111" s="671" t="s">
        <v>1599</v>
      </c>
      <c r="B111" s="664" t="s">
        <v>2</v>
      </c>
      <c r="C111" s="664" t="s">
        <v>1408</v>
      </c>
      <c r="D111" s="664" t="s">
        <v>1409</v>
      </c>
      <c r="E111" s="664" t="s">
        <v>1410</v>
      </c>
      <c r="F111" s="666" t="s">
        <v>1</v>
      </c>
      <c r="G111" s="666"/>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row>
    <row r="112" spans="1:53" s="11" customFormat="1" ht="44.25" customHeight="1">
      <c r="A112" s="867" t="s">
        <v>1600</v>
      </c>
      <c r="B112" s="868"/>
      <c r="C112" s="868"/>
      <c r="D112" s="868"/>
      <c r="E112" s="868"/>
      <c r="F112" s="868"/>
      <c r="G112" s="868"/>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2"/>
      <c r="AQ112" s="12"/>
      <c r="AR112" s="12"/>
      <c r="AS112" s="12"/>
      <c r="AT112" s="12"/>
      <c r="AU112" s="12"/>
      <c r="AV112" s="12"/>
      <c r="AW112" s="12"/>
      <c r="AX112" s="12"/>
      <c r="AY112" s="12"/>
      <c r="AZ112" s="12"/>
      <c r="BA112" s="12"/>
    </row>
    <row r="113" spans="1:53" s="11" customFormat="1" ht="38.25" customHeight="1">
      <c r="A113" s="866" t="s">
        <v>1601</v>
      </c>
      <c r="B113" s="866"/>
      <c r="C113" s="866"/>
      <c r="D113" s="866"/>
      <c r="E113" s="866"/>
      <c r="F113" s="866"/>
      <c r="G113" s="866"/>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row>
    <row r="114" spans="1:53" s="11" customFormat="1" ht="38.25" customHeight="1">
      <c r="A114" s="866" t="s">
        <v>1602</v>
      </c>
      <c r="B114" s="866"/>
      <c r="C114" s="866"/>
      <c r="D114" s="866"/>
      <c r="E114" s="866"/>
      <c r="F114" s="866"/>
      <c r="G114" s="866"/>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row>
    <row r="115" spans="1:53" s="11" customFormat="1" ht="38.25" customHeight="1">
      <c r="A115" s="866" t="s">
        <v>1603</v>
      </c>
      <c r="B115" s="866"/>
      <c r="C115" s="866"/>
      <c r="D115" s="866"/>
      <c r="E115" s="866"/>
      <c r="F115" s="866"/>
      <c r="G115" s="866"/>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row>
    <row r="116" spans="1:53" s="11" customFormat="1" ht="75" customHeight="1">
      <c r="A116" s="684" t="s">
        <v>1604</v>
      </c>
      <c r="B116" s="664" t="s">
        <v>290</v>
      </c>
      <c r="C116" s="664" t="s">
        <v>289</v>
      </c>
      <c r="D116" s="664" t="s">
        <v>2</v>
      </c>
      <c r="E116" s="664" t="s">
        <v>2</v>
      </c>
      <c r="F116" s="666" t="s">
        <v>1992</v>
      </c>
      <c r="G116" s="666" t="s">
        <v>1993</v>
      </c>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11" customFormat="1" ht="75" customHeight="1">
      <c r="A117" s="684" t="s">
        <v>1605</v>
      </c>
      <c r="B117" s="685" t="s">
        <v>2</v>
      </c>
      <c r="C117" s="664" t="s">
        <v>288</v>
      </c>
      <c r="D117" s="664" t="s">
        <v>287</v>
      </c>
      <c r="E117" s="664" t="s">
        <v>286</v>
      </c>
      <c r="F117" s="666" t="s">
        <v>285</v>
      </c>
      <c r="G117" s="666" t="s">
        <v>1043</v>
      </c>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row>
    <row r="118" spans="1:53" s="11" customFormat="1" ht="90">
      <c r="A118" s="671" t="s">
        <v>1606</v>
      </c>
      <c r="B118" s="664" t="s">
        <v>2</v>
      </c>
      <c r="C118" s="664" t="s">
        <v>284</v>
      </c>
      <c r="D118" s="664" t="s">
        <v>283</v>
      </c>
      <c r="E118" s="664" t="s">
        <v>987</v>
      </c>
      <c r="F118" s="760" t="s">
        <v>1992</v>
      </c>
      <c r="G118" s="760" t="s">
        <v>1993</v>
      </c>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row>
    <row r="119" spans="1:53" s="11" customFormat="1" ht="60">
      <c r="A119" s="671" t="s">
        <v>1607</v>
      </c>
      <c r="B119" s="664" t="s">
        <v>2</v>
      </c>
      <c r="C119" s="664" t="s">
        <v>2</v>
      </c>
      <c r="D119" s="664" t="s">
        <v>281</v>
      </c>
      <c r="E119" s="664" t="s">
        <v>1324</v>
      </c>
      <c r="F119" s="666" t="s">
        <v>285</v>
      </c>
      <c r="G119" s="760" t="s">
        <v>1994</v>
      </c>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row>
    <row r="120" spans="1:53" s="11" customFormat="1" ht="120">
      <c r="A120" s="684" t="s">
        <v>1608</v>
      </c>
      <c r="B120" s="664" t="s">
        <v>2</v>
      </c>
      <c r="C120" s="664" t="s">
        <v>1047</v>
      </c>
      <c r="D120" s="664" t="s">
        <v>1046</v>
      </c>
      <c r="E120" s="664" t="s">
        <v>1048</v>
      </c>
      <c r="F120" s="666" t="s">
        <v>285</v>
      </c>
      <c r="G120" s="760" t="s">
        <v>1994</v>
      </c>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row>
    <row r="121" spans="1:53" s="11" customFormat="1" ht="60">
      <c r="A121" s="684" t="s">
        <v>1609</v>
      </c>
      <c r="B121" s="664" t="s">
        <v>2</v>
      </c>
      <c r="C121" s="664" t="s">
        <v>2</v>
      </c>
      <c r="D121" s="664" t="s">
        <v>1459</v>
      </c>
      <c r="E121" s="664" t="s">
        <v>2</v>
      </c>
      <c r="F121" s="666" t="s">
        <v>285</v>
      </c>
      <c r="G121" s="666"/>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row>
    <row r="122" spans="1:53" s="11" customFormat="1" ht="90">
      <c r="A122" s="684" t="s">
        <v>1610</v>
      </c>
      <c r="B122" s="664" t="s">
        <v>2</v>
      </c>
      <c r="C122" s="664" t="s">
        <v>279</v>
      </c>
      <c r="D122" s="664" t="s">
        <v>278</v>
      </c>
      <c r="E122" s="664" t="s">
        <v>277</v>
      </c>
      <c r="F122" s="666" t="s">
        <v>1035</v>
      </c>
      <c r="G122" s="666" t="s">
        <v>1043</v>
      </c>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2"/>
      <c r="AQ122" s="12"/>
      <c r="AR122" s="12"/>
      <c r="AS122" s="12"/>
      <c r="AT122" s="12"/>
      <c r="AU122" s="12"/>
      <c r="AV122" s="12"/>
      <c r="AW122" s="12"/>
      <c r="AX122" s="12"/>
      <c r="AY122" s="12"/>
      <c r="AZ122" s="12"/>
      <c r="BA122" s="12"/>
    </row>
    <row r="123" spans="1:53" s="11" customFormat="1" ht="38.25" customHeight="1">
      <c r="A123" s="866" t="s">
        <v>1611</v>
      </c>
      <c r="B123" s="866"/>
      <c r="C123" s="866"/>
      <c r="D123" s="866"/>
      <c r="E123" s="866"/>
      <c r="F123" s="866"/>
      <c r="G123" s="866"/>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row>
    <row r="124" spans="1:53" s="11" customFormat="1" ht="38.25" customHeight="1">
      <c r="A124" s="866" t="s">
        <v>1612</v>
      </c>
      <c r="B124" s="866"/>
      <c r="C124" s="866"/>
      <c r="D124" s="866"/>
      <c r="E124" s="866"/>
      <c r="F124" s="866"/>
      <c r="G124" s="866"/>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row>
    <row r="125" spans="1:53" s="11" customFormat="1" ht="38.25" customHeight="1">
      <c r="A125" s="866" t="s">
        <v>1613</v>
      </c>
      <c r="B125" s="866"/>
      <c r="C125" s="866"/>
      <c r="D125" s="866"/>
      <c r="E125" s="866"/>
      <c r="F125" s="866"/>
      <c r="G125" s="866"/>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row>
    <row r="126" spans="1:53" s="11" customFormat="1" ht="90">
      <c r="A126" s="671" t="s">
        <v>1614</v>
      </c>
      <c r="B126" s="664" t="s">
        <v>276</v>
      </c>
      <c r="C126" s="664" t="s">
        <v>275</v>
      </c>
      <c r="D126" s="859" t="s">
        <v>274</v>
      </c>
      <c r="E126" s="861"/>
      <c r="F126" s="666" t="s">
        <v>1325</v>
      </c>
      <c r="G126" s="666" t="s">
        <v>1043</v>
      </c>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row>
    <row r="127" spans="1:53" s="11" customFormat="1" ht="70.5" customHeight="1">
      <c r="A127" s="671" t="s">
        <v>1615</v>
      </c>
      <c r="B127" s="664" t="s">
        <v>2</v>
      </c>
      <c r="C127" s="664" t="s">
        <v>2</v>
      </c>
      <c r="D127" s="664" t="s">
        <v>273</v>
      </c>
      <c r="E127" s="664" t="s">
        <v>2</v>
      </c>
      <c r="F127" s="666" t="s">
        <v>1326</v>
      </c>
      <c r="G127" s="666"/>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row>
    <row r="128" spans="1:53" s="11" customFormat="1" ht="95.25" customHeight="1">
      <c r="A128" s="684" t="s">
        <v>1616</v>
      </c>
      <c r="B128" s="664" t="s">
        <v>2</v>
      </c>
      <c r="C128" s="664" t="s">
        <v>1049</v>
      </c>
      <c r="D128" s="664" t="s">
        <v>272</v>
      </c>
      <c r="E128" s="664" t="s">
        <v>2</v>
      </c>
      <c r="F128" s="666" t="s">
        <v>141</v>
      </c>
      <c r="G128" s="760" t="s">
        <v>1036</v>
      </c>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row>
    <row r="129" spans="1:53" s="11" customFormat="1" ht="135">
      <c r="A129" s="674" t="s">
        <v>1617</v>
      </c>
      <c r="B129" s="664" t="s">
        <v>2</v>
      </c>
      <c r="C129" s="664" t="s">
        <v>271</v>
      </c>
      <c r="D129" s="664" t="s">
        <v>270</v>
      </c>
      <c r="E129" s="685" t="s">
        <v>2</v>
      </c>
      <c r="F129" s="666" t="s">
        <v>141</v>
      </c>
      <c r="G129" s="666" t="s">
        <v>1993</v>
      </c>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row>
    <row r="130" spans="1:53" s="11" customFormat="1" ht="87" customHeight="1">
      <c r="A130" s="674" t="s">
        <v>1618</v>
      </c>
      <c r="B130" s="664" t="s">
        <v>2</v>
      </c>
      <c r="C130" s="664" t="s">
        <v>1075</v>
      </c>
      <c r="D130" s="664" t="s">
        <v>2</v>
      </c>
      <c r="E130" s="664" t="s">
        <v>1075</v>
      </c>
      <c r="F130" s="666" t="s">
        <v>260</v>
      </c>
      <c r="G130" s="666" t="s">
        <v>268</v>
      </c>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row>
    <row r="131" spans="1:53" s="11" customFormat="1" ht="101.25" customHeight="1">
      <c r="A131" s="671" t="s">
        <v>1619</v>
      </c>
      <c r="B131" s="664" t="s">
        <v>267</v>
      </c>
      <c r="C131" s="664" t="s">
        <v>266</v>
      </c>
      <c r="D131" s="664" t="s">
        <v>265</v>
      </c>
      <c r="E131" s="672" t="s">
        <v>264</v>
      </c>
      <c r="F131" s="666" t="s">
        <v>263</v>
      </c>
      <c r="G131" s="666" t="s">
        <v>1043</v>
      </c>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row>
    <row r="132" spans="1:53" s="11" customFormat="1" ht="84" customHeight="1">
      <c r="A132" s="671" t="s">
        <v>1620</v>
      </c>
      <c r="B132" s="664" t="s">
        <v>2</v>
      </c>
      <c r="C132" s="664" t="s">
        <v>1073</v>
      </c>
      <c r="D132" s="664" t="s">
        <v>2</v>
      </c>
      <c r="E132" s="664" t="s">
        <v>1074</v>
      </c>
      <c r="F132" s="666" t="s">
        <v>260</v>
      </c>
      <c r="G132" s="666" t="s">
        <v>259</v>
      </c>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2"/>
      <c r="AQ132" s="12"/>
      <c r="AR132" s="12"/>
      <c r="AS132" s="12"/>
      <c r="AT132" s="12"/>
      <c r="AU132" s="12"/>
      <c r="AV132" s="12"/>
      <c r="AW132" s="12"/>
      <c r="AX132" s="12"/>
      <c r="AY132" s="12"/>
      <c r="AZ132" s="12"/>
      <c r="BA132" s="12"/>
    </row>
    <row r="133" spans="1:53" s="11" customFormat="1" ht="37.5" customHeight="1">
      <c r="A133" s="866" t="s">
        <v>1621</v>
      </c>
      <c r="B133" s="866"/>
      <c r="C133" s="866"/>
      <c r="D133" s="866"/>
      <c r="E133" s="866"/>
      <c r="F133" s="866"/>
      <c r="G133" s="866"/>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row>
    <row r="134" spans="1:53" s="11" customFormat="1" ht="30.75" customHeight="1">
      <c r="A134" s="866" t="s">
        <v>1622</v>
      </c>
      <c r="B134" s="866"/>
      <c r="C134" s="866"/>
      <c r="D134" s="866"/>
      <c r="E134" s="866"/>
      <c r="F134" s="866"/>
      <c r="G134" s="866"/>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row>
    <row r="135" spans="1:53" s="11" customFormat="1" ht="35.25" customHeight="1">
      <c r="A135" s="866" t="s">
        <v>1623</v>
      </c>
      <c r="B135" s="866"/>
      <c r="C135" s="866"/>
      <c r="D135" s="866"/>
      <c r="E135" s="866"/>
      <c r="F135" s="866"/>
      <c r="G135" s="866"/>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row>
    <row r="136" spans="1:53" s="11" customFormat="1" ht="94.5" customHeight="1">
      <c r="A136" s="671" t="s">
        <v>1624</v>
      </c>
      <c r="B136" s="664" t="s">
        <v>258</v>
      </c>
      <c r="C136" s="664" t="s">
        <v>257</v>
      </c>
      <c r="D136" s="664" t="s">
        <v>256</v>
      </c>
      <c r="E136" s="664" t="s">
        <v>255</v>
      </c>
      <c r="F136" s="666" t="s">
        <v>254</v>
      </c>
      <c r="G136" s="666"/>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row>
    <row r="137" spans="1:53" s="11" customFormat="1" ht="76.5" customHeight="1">
      <c r="A137" s="671" t="s">
        <v>1625</v>
      </c>
      <c r="B137" s="664" t="s">
        <v>2</v>
      </c>
      <c r="C137" s="664" t="s">
        <v>2</v>
      </c>
      <c r="D137" s="664" t="s">
        <v>253</v>
      </c>
      <c r="E137" s="664" t="s">
        <v>252</v>
      </c>
      <c r="F137" s="664" t="s">
        <v>988</v>
      </c>
      <c r="G137" s="664"/>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row>
    <row r="138" spans="1:53" s="11" customFormat="1" ht="45">
      <c r="A138" s="674" t="s">
        <v>1626</v>
      </c>
      <c r="B138" s="664" t="s">
        <v>2</v>
      </c>
      <c r="C138" s="664" t="s">
        <v>1039</v>
      </c>
      <c r="D138" s="664" t="s">
        <v>1040</v>
      </c>
      <c r="E138" s="664" t="s">
        <v>2</v>
      </c>
      <c r="F138" s="664" t="s">
        <v>141</v>
      </c>
      <c r="G138" s="664" t="s">
        <v>334</v>
      </c>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row>
    <row r="139" spans="1:53" s="11" customFormat="1" ht="45">
      <c r="A139" s="674" t="s">
        <v>1627</v>
      </c>
      <c r="B139" s="664" t="s">
        <v>2</v>
      </c>
      <c r="C139" s="664" t="s">
        <v>1041</v>
      </c>
      <c r="D139" s="664" t="s">
        <v>1042</v>
      </c>
      <c r="E139" s="664" t="s">
        <v>2</v>
      </c>
      <c r="F139" s="664" t="s">
        <v>141</v>
      </c>
      <c r="G139" s="686"/>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row>
    <row r="140" spans="1:53" s="8" customFormat="1" ht="44.25" customHeight="1">
      <c r="A140" s="784" t="s">
        <v>251</v>
      </c>
      <c r="B140" s="785"/>
      <c r="C140" s="785"/>
      <c r="D140" s="785"/>
      <c r="E140" s="785"/>
      <c r="F140" s="785"/>
      <c r="G140" s="933"/>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row>
    <row r="141" spans="1:53" s="8" customFormat="1" ht="36.75" customHeight="1">
      <c r="A141" s="897" t="s">
        <v>250</v>
      </c>
      <c r="B141" s="897"/>
      <c r="C141" s="897"/>
      <c r="D141" s="897"/>
      <c r="E141" s="897"/>
      <c r="F141" s="897"/>
      <c r="G141" s="897"/>
      <c r="H141" s="17"/>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row>
    <row r="142" spans="1:53" s="410" customFormat="1" ht="38.25" customHeight="1">
      <c r="A142" s="777" t="s">
        <v>249</v>
      </c>
      <c r="B142" s="777"/>
      <c r="C142" s="777"/>
      <c r="D142" s="777"/>
      <c r="E142" s="777"/>
      <c r="F142" s="777"/>
      <c r="G142" s="777"/>
    </row>
    <row r="143" spans="1:53" s="410" customFormat="1" ht="69" customHeight="1">
      <c r="A143" s="777" t="s">
        <v>1919</v>
      </c>
      <c r="B143" s="777"/>
      <c r="C143" s="777"/>
      <c r="D143" s="777"/>
      <c r="E143" s="777"/>
      <c r="F143" s="777"/>
      <c r="G143" s="777"/>
    </row>
    <row r="144" spans="1:53" s="410" customFormat="1" ht="21.75" customHeight="1">
      <c r="A144" s="866" t="s">
        <v>1628</v>
      </c>
      <c r="B144" s="866"/>
      <c r="C144" s="866"/>
      <c r="D144" s="866"/>
      <c r="E144" s="866"/>
      <c r="F144" s="866"/>
      <c r="G144" s="866"/>
    </row>
    <row r="145" spans="1:7" s="410" customFormat="1" ht="192.75" customHeight="1">
      <c r="A145" s="665" t="s">
        <v>1629</v>
      </c>
      <c r="B145" s="664" t="s">
        <v>248</v>
      </c>
      <c r="C145" s="664" t="s">
        <v>989</v>
      </c>
      <c r="D145" s="664" t="s">
        <v>246</v>
      </c>
      <c r="E145" s="664" t="s">
        <v>2</v>
      </c>
      <c r="F145" s="666" t="s">
        <v>236</v>
      </c>
      <c r="G145" s="666" t="s">
        <v>245</v>
      </c>
    </row>
    <row r="146" spans="1:7" s="410" customFormat="1" ht="21.75" customHeight="1">
      <c r="A146" s="866" t="s">
        <v>244</v>
      </c>
      <c r="B146" s="866"/>
      <c r="C146" s="866"/>
      <c r="D146" s="866"/>
      <c r="E146" s="866"/>
      <c r="F146" s="866"/>
      <c r="G146" s="866"/>
    </row>
    <row r="147" spans="1:7" s="410" customFormat="1" ht="64.5" customHeight="1">
      <c r="A147" s="777" t="s">
        <v>1630</v>
      </c>
      <c r="B147" s="777"/>
      <c r="C147" s="777"/>
      <c r="D147" s="777"/>
      <c r="E147" s="777"/>
      <c r="F147" s="777"/>
      <c r="G147" s="777"/>
    </row>
    <row r="148" spans="1:7" s="410" customFormat="1" ht="51.75" customHeight="1">
      <c r="A148" s="934" t="s">
        <v>1631</v>
      </c>
      <c r="B148" s="934"/>
      <c r="C148" s="934"/>
      <c r="D148" s="934"/>
      <c r="E148" s="934"/>
      <c r="F148" s="934"/>
      <c r="G148" s="934"/>
    </row>
    <row r="149" spans="1:7" s="410" customFormat="1" ht="163.5" customHeight="1">
      <c r="A149" s="665" t="s">
        <v>1632</v>
      </c>
      <c r="B149" s="664" t="s">
        <v>243</v>
      </c>
      <c r="C149" s="664" t="s">
        <v>243</v>
      </c>
      <c r="D149" s="664" t="s">
        <v>243</v>
      </c>
      <c r="E149" s="664" t="s">
        <v>243</v>
      </c>
      <c r="F149" s="666" t="s">
        <v>214</v>
      </c>
      <c r="G149" s="672"/>
    </row>
    <row r="150" spans="1:7" s="410" customFormat="1" ht="157.5" customHeight="1">
      <c r="A150" s="665" t="s">
        <v>1633</v>
      </c>
      <c r="B150" s="664" t="s">
        <v>242</v>
      </c>
      <c r="C150" s="664" t="s">
        <v>241</v>
      </c>
      <c r="D150" s="664" t="s">
        <v>2</v>
      </c>
      <c r="E150" s="664" t="s">
        <v>2</v>
      </c>
      <c r="F150" s="666" t="s">
        <v>214</v>
      </c>
      <c r="G150" s="666" t="s">
        <v>240</v>
      </c>
    </row>
    <row r="151" spans="1:7" s="410" customFormat="1" ht="25.5" customHeight="1">
      <c r="A151" s="866" t="s">
        <v>239</v>
      </c>
      <c r="B151" s="866"/>
      <c r="C151" s="866"/>
      <c r="D151" s="866"/>
      <c r="E151" s="866"/>
      <c r="F151" s="866"/>
      <c r="G151" s="866"/>
    </row>
    <row r="152" spans="1:7" s="410" customFormat="1" ht="56.25" customHeight="1">
      <c r="A152" s="777" t="s">
        <v>1920</v>
      </c>
      <c r="B152" s="777"/>
      <c r="C152" s="777"/>
      <c r="D152" s="777"/>
      <c r="E152" s="777"/>
      <c r="F152" s="777"/>
      <c r="G152" s="777"/>
    </row>
    <row r="153" spans="1:7" s="410" customFormat="1" ht="27.75" customHeight="1">
      <c r="A153" s="866" t="s">
        <v>1634</v>
      </c>
      <c r="B153" s="866"/>
      <c r="C153" s="866"/>
      <c r="D153" s="866"/>
      <c r="E153" s="866"/>
      <c r="F153" s="866"/>
      <c r="G153" s="866"/>
    </row>
    <row r="154" spans="1:7" s="410" customFormat="1" ht="148.5" customHeight="1">
      <c r="A154" s="665" t="s">
        <v>1635</v>
      </c>
      <c r="B154" s="664" t="s">
        <v>238</v>
      </c>
      <c r="C154" s="664" t="s">
        <v>237</v>
      </c>
      <c r="D154" s="664" t="s">
        <v>2</v>
      </c>
      <c r="E154" s="664" t="s">
        <v>2</v>
      </c>
      <c r="F154" s="666" t="s">
        <v>236</v>
      </c>
      <c r="G154" s="666"/>
    </row>
    <row r="155" spans="1:7" s="410" customFormat="1" ht="29.25" customHeight="1">
      <c r="A155" s="866" t="s">
        <v>235</v>
      </c>
      <c r="B155" s="866"/>
      <c r="C155" s="866"/>
      <c r="D155" s="866"/>
      <c r="E155" s="866"/>
      <c r="F155" s="866"/>
      <c r="G155" s="866"/>
    </row>
    <row r="156" spans="1:7" s="410" customFormat="1" ht="73.5" customHeight="1">
      <c r="A156" s="777" t="s">
        <v>1636</v>
      </c>
      <c r="B156" s="777"/>
      <c r="C156" s="777"/>
      <c r="D156" s="777"/>
      <c r="E156" s="777"/>
      <c r="F156" s="777"/>
      <c r="G156" s="777"/>
    </row>
    <row r="157" spans="1:7" s="410" customFormat="1" ht="36.75" customHeight="1">
      <c r="A157" s="934" t="s">
        <v>1637</v>
      </c>
      <c r="B157" s="934"/>
      <c r="C157" s="934"/>
      <c r="D157" s="934"/>
      <c r="E157" s="934"/>
      <c r="F157" s="934"/>
      <c r="G157" s="934"/>
    </row>
    <row r="158" spans="1:7" s="410" customFormat="1" ht="154.5" customHeight="1">
      <c r="A158" s="665" t="s">
        <v>1638</v>
      </c>
      <c r="B158" s="664" t="s">
        <v>234</v>
      </c>
      <c r="C158" s="664" t="s">
        <v>1230</v>
      </c>
      <c r="D158" s="664" t="s">
        <v>233</v>
      </c>
      <c r="E158" s="664" t="s">
        <v>1639</v>
      </c>
      <c r="F158" s="666" t="s">
        <v>232</v>
      </c>
      <c r="G158" s="666" t="s">
        <v>231</v>
      </c>
    </row>
    <row r="159" spans="1:7" s="410" customFormat="1" ht="120">
      <c r="A159" s="665" t="s">
        <v>1640</v>
      </c>
      <c r="B159" s="664" t="s">
        <v>230</v>
      </c>
      <c r="C159" s="664" t="s">
        <v>229</v>
      </c>
      <c r="D159" s="664" t="s">
        <v>1231</v>
      </c>
      <c r="E159" s="664" t="s">
        <v>228</v>
      </c>
      <c r="F159" s="666" t="s">
        <v>214</v>
      </c>
      <c r="G159" s="666" t="s">
        <v>227</v>
      </c>
    </row>
    <row r="160" spans="1:7" s="410" customFormat="1" ht="135">
      <c r="A160" s="665" t="s">
        <v>1641</v>
      </c>
      <c r="B160" s="664" t="s">
        <v>2</v>
      </c>
      <c r="C160" s="664" t="s">
        <v>226</v>
      </c>
      <c r="D160" s="664" t="s">
        <v>1228</v>
      </c>
      <c r="E160" s="664" t="s">
        <v>225</v>
      </c>
      <c r="F160" s="666" t="s">
        <v>214</v>
      </c>
      <c r="G160" s="666" t="s">
        <v>224</v>
      </c>
    </row>
    <row r="161" spans="1:41" s="410" customFormat="1" ht="111" customHeight="1">
      <c r="A161" s="665" t="s">
        <v>1642</v>
      </c>
      <c r="B161" s="664" t="s">
        <v>223</v>
      </c>
      <c r="C161" s="664" t="s">
        <v>222</v>
      </c>
      <c r="D161" s="664" t="s">
        <v>222</v>
      </c>
      <c r="E161" s="664" t="s">
        <v>222</v>
      </c>
      <c r="F161" s="666" t="s">
        <v>214</v>
      </c>
      <c r="G161" s="666"/>
    </row>
    <row r="162" spans="1:41" s="410" customFormat="1" ht="27" customHeight="1">
      <c r="A162" s="777" t="s">
        <v>221</v>
      </c>
      <c r="B162" s="777"/>
      <c r="C162" s="777"/>
      <c r="D162" s="777"/>
      <c r="E162" s="777"/>
      <c r="F162" s="777"/>
      <c r="G162" s="777"/>
    </row>
    <row r="163" spans="1:41" s="410" customFormat="1" ht="50.25" customHeight="1">
      <c r="A163" s="777" t="s">
        <v>1643</v>
      </c>
      <c r="B163" s="777"/>
      <c r="C163" s="777"/>
      <c r="D163" s="777"/>
      <c r="E163" s="777"/>
      <c r="F163" s="777"/>
      <c r="G163" s="777"/>
    </row>
    <row r="164" spans="1:41" s="410" customFormat="1" ht="46.5" customHeight="1">
      <c r="A164" s="866" t="s">
        <v>1644</v>
      </c>
      <c r="B164" s="866"/>
      <c r="C164" s="866"/>
      <c r="D164" s="866"/>
      <c r="E164" s="866"/>
      <c r="F164" s="866"/>
      <c r="G164" s="866"/>
    </row>
    <row r="165" spans="1:41" s="410" customFormat="1" ht="117.75" customHeight="1">
      <c r="A165" s="665" t="s">
        <v>1645</v>
      </c>
      <c r="B165" s="664" t="s">
        <v>220</v>
      </c>
      <c r="C165" s="664" t="s">
        <v>219</v>
      </c>
      <c r="D165" s="664" t="s">
        <v>220</v>
      </c>
      <c r="E165" s="664" t="s">
        <v>219</v>
      </c>
      <c r="F165" s="666" t="s">
        <v>214</v>
      </c>
      <c r="G165" s="666"/>
    </row>
    <row r="166" spans="1:41" s="410" customFormat="1" ht="75">
      <c r="A166" s="665" t="s">
        <v>1646</v>
      </c>
      <c r="B166" s="664" t="s">
        <v>218</v>
      </c>
      <c r="C166" s="664" t="s">
        <v>217</v>
      </c>
      <c r="D166" s="664" t="s">
        <v>218</v>
      </c>
      <c r="E166" s="664" t="s">
        <v>217</v>
      </c>
      <c r="F166" s="666" t="s">
        <v>214</v>
      </c>
      <c r="G166" s="666"/>
    </row>
    <row r="167" spans="1:41" s="410" customFormat="1" ht="122.25" customHeight="1">
      <c r="A167" s="665" t="s">
        <v>1647</v>
      </c>
      <c r="B167" s="664" t="s">
        <v>216</v>
      </c>
      <c r="C167" s="664" t="s">
        <v>215</v>
      </c>
      <c r="D167" s="664" t="s">
        <v>1229</v>
      </c>
      <c r="E167" s="664" t="s">
        <v>2</v>
      </c>
      <c r="F167" s="666" t="s">
        <v>214</v>
      </c>
      <c r="G167" s="666" t="s">
        <v>213</v>
      </c>
    </row>
    <row r="168" spans="1:41" s="8" customFormat="1" ht="42" customHeight="1">
      <c r="A168" s="897" t="s">
        <v>212</v>
      </c>
      <c r="B168" s="897"/>
      <c r="C168" s="897"/>
      <c r="D168" s="897"/>
      <c r="E168" s="897"/>
      <c r="F168" s="897"/>
      <c r="G168" s="897"/>
      <c r="H168" s="17"/>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row>
    <row r="169" spans="1:41" s="8" customFormat="1" ht="26.25" customHeight="1">
      <c r="A169" s="886" t="s">
        <v>211</v>
      </c>
      <c r="B169" s="886"/>
      <c r="C169" s="886"/>
      <c r="D169" s="886"/>
      <c r="E169" s="886"/>
      <c r="F169" s="886"/>
      <c r="G169" s="886"/>
    </row>
    <row r="170" spans="1:41" s="8" customFormat="1" ht="35.25" customHeight="1">
      <c r="A170" s="777" t="s">
        <v>1998</v>
      </c>
      <c r="B170" s="777"/>
      <c r="C170" s="777"/>
      <c r="D170" s="777"/>
      <c r="E170" s="777"/>
      <c r="F170" s="777"/>
      <c r="G170" s="777"/>
    </row>
    <row r="171" spans="1:41" s="8" customFormat="1" ht="36.75" customHeight="1">
      <c r="A171" s="886" t="s">
        <v>1648</v>
      </c>
      <c r="B171" s="886"/>
      <c r="C171" s="886"/>
      <c r="D171" s="886"/>
      <c r="E171" s="886"/>
      <c r="F171" s="886"/>
      <c r="G171" s="886"/>
    </row>
    <row r="172" spans="1:41" s="8" customFormat="1" ht="124.5" customHeight="1">
      <c r="A172" s="665" t="s">
        <v>1649</v>
      </c>
      <c r="B172" s="664" t="s">
        <v>2</v>
      </c>
      <c r="C172" s="672" t="s">
        <v>2</v>
      </c>
      <c r="D172" s="672" t="s">
        <v>210</v>
      </c>
      <c r="E172" s="664" t="s">
        <v>2</v>
      </c>
      <c r="F172" s="666" t="s">
        <v>194</v>
      </c>
      <c r="G172" s="666" t="s">
        <v>2</v>
      </c>
    </row>
    <row r="173" spans="1:41" s="8" customFormat="1" ht="195">
      <c r="A173" s="665" t="s">
        <v>1650</v>
      </c>
      <c r="B173" s="664" t="s">
        <v>209</v>
      </c>
      <c r="C173" s="672" t="s">
        <v>2</v>
      </c>
      <c r="D173" s="672" t="s">
        <v>208</v>
      </c>
      <c r="E173" s="664" t="s">
        <v>2</v>
      </c>
      <c r="F173" s="666" t="s">
        <v>194</v>
      </c>
      <c r="G173" s="666" t="s">
        <v>207</v>
      </c>
    </row>
    <row r="174" spans="1:41" s="8" customFormat="1" ht="34.5" customHeight="1">
      <c r="A174" s="886" t="s">
        <v>1651</v>
      </c>
      <c r="B174" s="886"/>
      <c r="C174" s="886"/>
      <c r="D174" s="886"/>
      <c r="E174" s="886"/>
      <c r="F174" s="886"/>
      <c r="G174" s="886"/>
    </row>
    <row r="175" spans="1:41" s="8" customFormat="1" ht="27.75" customHeight="1">
      <c r="A175" s="886" t="s">
        <v>1652</v>
      </c>
      <c r="B175" s="886"/>
      <c r="C175" s="886"/>
      <c r="D175" s="886"/>
      <c r="E175" s="886"/>
      <c r="F175" s="886"/>
      <c r="G175" s="886"/>
    </row>
    <row r="176" spans="1:41" s="8" customFormat="1" ht="23.25" customHeight="1">
      <c r="A176" s="886" t="s">
        <v>1653</v>
      </c>
      <c r="B176" s="886"/>
      <c r="C176" s="886"/>
      <c r="D176" s="886"/>
      <c r="E176" s="886"/>
      <c r="F176" s="886"/>
      <c r="G176" s="886"/>
    </row>
    <row r="177" spans="1:7" s="8" customFormat="1" ht="75">
      <c r="A177" s="873" t="s">
        <v>1654</v>
      </c>
      <c r="B177" s="664" t="s">
        <v>2003</v>
      </c>
      <c r="C177" s="672" t="s">
        <v>2</v>
      </c>
      <c r="D177" s="939" t="s">
        <v>990</v>
      </c>
      <c r="E177" s="664" t="s">
        <v>2</v>
      </c>
      <c r="F177" s="666" t="s">
        <v>194</v>
      </c>
      <c r="G177" s="666" t="s">
        <v>2</v>
      </c>
    </row>
    <row r="178" spans="1:7" s="8" customFormat="1" ht="157.5" customHeight="1">
      <c r="A178" s="875"/>
      <c r="B178" s="664" t="s">
        <v>991</v>
      </c>
      <c r="C178" s="672" t="s">
        <v>2</v>
      </c>
      <c r="D178" s="940"/>
      <c r="E178" s="664" t="s">
        <v>2</v>
      </c>
      <c r="F178" s="666" t="s">
        <v>194</v>
      </c>
      <c r="G178" s="666" t="s">
        <v>1044</v>
      </c>
    </row>
    <row r="179" spans="1:7" s="8" customFormat="1" ht="30.75" customHeight="1">
      <c r="A179" s="886" t="s">
        <v>1655</v>
      </c>
      <c r="B179" s="886"/>
      <c r="C179" s="886"/>
      <c r="D179" s="886"/>
      <c r="E179" s="886"/>
      <c r="F179" s="886"/>
      <c r="G179" s="886"/>
    </row>
    <row r="180" spans="1:7" s="8" customFormat="1" ht="33" customHeight="1">
      <c r="A180" s="777" t="s">
        <v>1921</v>
      </c>
      <c r="B180" s="777"/>
      <c r="C180" s="777"/>
      <c r="D180" s="777"/>
      <c r="E180" s="777"/>
      <c r="F180" s="777"/>
      <c r="G180" s="777"/>
    </row>
    <row r="181" spans="1:7" s="8" customFormat="1" ht="34.5" customHeight="1">
      <c r="A181" s="886" t="s">
        <v>1656</v>
      </c>
      <c r="B181" s="886"/>
      <c r="C181" s="886"/>
      <c r="D181" s="886"/>
      <c r="E181" s="886"/>
      <c r="F181" s="886"/>
      <c r="G181" s="886"/>
    </row>
    <row r="182" spans="1:7" s="8" customFormat="1" ht="120.75" customHeight="1">
      <c r="A182" s="665" t="s">
        <v>1657</v>
      </c>
      <c r="B182" s="664" t="s">
        <v>992</v>
      </c>
      <c r="C182" s="672" t="s">
        <v>2</v>
      </c>
      <c r="D182" s="672" t="s">
        <v>993</v>
      </c>
      <c r="E182" s="664" t="s">
        <v>2</v>
      </c>
      <c r="F182" s="666" t="s">
        <v>194</v>
      </c>
      <c r="G182" s="666" t="s">
        <v>1053</v>
      </c>
    </row>
    <row r="183" spans="1:7" s="410" customFormat="1" ht="87" customHeight="1">
      <c r="A183" s="665" t="s">
        <v>1658</v>
      </c>
      <c r="B183" s="664" t="s">
        <v>202</v>
      </c>
      <c r="C183" s="672" t="s">
        <v>2</v>
      </c>
      <c r="D183" s="672" t="s">
        <v>1273</v>
      </c>
      <c r="E183" s="664" t="s">
        <v>2</v>
      </c>
      <c r="F183" s="666" t="s">
        <v>194</v>
      </c>
      <c r="G183" s="666" t="s">
        <v>2</v>
      </c>
    </row>
    <row r="184" spans="1:7" s="410" customFormat="1" ht="95.25" customHeight="1">
      <c r="A184" s="665" t="s">
        <v>1659</v>
      </c>
      <c r="B184" s="664" t="s">
        <v>1274</v>
      </c>
      <c r="C184" s="672" t="s">
        <v>2</v>
      </c>
      <c r="D184" s="672" t="s">
        <v>199</v>
      </c>
      <c r="E184" s="664" t="s">
        <v>2</v>
      </c>
      <c r="F184" s="666" t="s">
        <v>194</v>
      </c>
      <c r="G184" s="666" t="s">
        <v>2</v>
      </c>
    </row>
    <row r="185" spans="1:7" s="410" customFormat="1" ht="102" customHeight="1">
      <c r="A185" s="665" t="s">
        <v>1660</v>
      </c>
      <c r="B185" s="664" t="s">
        <v>1275</v>
      </c>
      <c r="C185" s="672" t="s">
        <v>2</v>
      </c>
      <c r="D185" s="672" t="s">
        <v>1275</v>
      </c>
      <c r="E185" s="664" t="s">
        <v>2</v>
      </c>
      <c r="F185" s="666" t="s">
        <v>194</v>
      </c>
      <c r="G185" s="666" t="s">
        <v>2</v>
      </c>
    </row>
    <row r="186" spans="1:7" s="8" customFormat="1" ht="88.5" customHeight="1">
      <c r="A186" s="665" t="s">
        <v>1661</v>
      </c>
      <c r="B186" s="664" t="s">
        <v>197</v>
      </c>
      <c r="C186" s="672" t="s">
        <v>2</v>
      </c>
      <c r="D186" s="672" t="s">
        <v>197</v>
      </c>
      <c r="E186" s="664" t="s">
        <v>2</v>
      </c>
      <c r="F186" s="666" t="s">
        <v>194</v>
      </c>
      <c r="G186" s="666" t="s">
        <v>1045</v>
      </c>
    </row>
    <row r="187" spans="1:7" s="8" customFormat="1" ht="90.75" customHeight="1">
      <c r="A187" s="665" t="s">
        <v>1662</v>
      </c>
      <c r="B187" s="664" t="s">
        <v>196</v>
      </c>
      <c r="C187" s="672" t="s">
        <v>2</v>
      </c>
      <c r="D187" s="672" t="s">
        <v>195</v>
      </c>
      <c r="E187" s="664" t="s">
        <v>2</v>
      </c>
      <c r="F187" s="666" t="s">
        <v>194</v>
      </c>
      <c r="G187" s="666" t="s">
        <v>2</v>
      </c>
    </row>
    <row r="188" spans="1:7" s="8" customFormat="1" ht="46.5" customHeight="1">
      <c r="A188" s="886" t="s">
        <v>1276</v>
      </c>
      <c r="B188" s="886"/>
      <c r="C188" s="886"/>
      <c r="D188" s="886"/>
      <c r="E188" s="886"/>
      <c r="F188" s="886"/>
      <c r="G188" s="886"/>
    </row>
    <row r="189" spans="1:7" s="8" customFormat="1" ht="46.5" customHeight="1">
      <c r="A189" s="777" t="s">
        <v>1663</v>
      </c>
      <c r="B189" s="777"/>
      <c r="C189" s="777"/>
      <c r="D189" s="777"/>
      <c r="E189" s="777"/>
      <c r="F189" s="777"/>
      <c r="G189" s="777"/>
    </row>
    <row r="190" spans="1:7" s="8" customFormat="1" ht="46.5" customHeight="1">
      <c r="A190" s="886" t="s">
        <v>1664</v>
      </c>
      <c r="B190" s="886"/>
      <c r="C190" s="886"/>
      <c r="D190" s="886"/>
      <c r="E190" s="886"/>
      <c r="F190" s="886"/>
      <c r="G190" s="886"/>
    </row>
    <row r="191" spans="1:7" s="8" customFormat="1" ht="213" customHeight="1">
      <c r="A191" s="687" t="s">
        <v>1665</v>
      </c>
      <c r="B191" s="664" t="s">
        <v>193</v>
      </c>
      <c r="C191" s="672" t="s">
        <v>192</v>
      </c>
      <c r="D191" s="672" t="s">
        <v>191</v>
      </c>
      <c r="E191" s="664" t="s">
        <v>190</v>
      </c>
      <c r="F191" s="666" t="s">
        <v>185</v>
      </c>
      <c r="G191" s="666" t="s">
        <v>189</v>
      </c>
    </row>
    <row r="192" spans="1:7" s="8" customFormat="1" ht="144.75" customHeight="1">
      <c r="A192" s="902" t="s">
        <v>1277</v>
      </c>
      <c r="B192" s="664" t="s">
        <v>1266</v>
      </c>
      <c r="C192" s="935" t="s">
        <v>1268</v>
      </c>
      <c r="D192" s="935" t="s">
        <v>1316</v>
      </c>
      <c r="E192" s="935" t="s">
        <v>1265</v>
      </c>
      <c r="F192" s="937" t="s">
        <v>185</v>
      </c>
      <c r="G192" s="937" t="s">
        <v>189</v>
      </c>
    </row>
    <row r="193" spans="1:7" s="8" customFormat="1" ht="112.5" customHeight="1">
      <c r="A193" s="903"/>
      <c r="B193" s="688" t="s">
        <v>1267</v>
      </c>
      <c r="C193" s="936"/>
      <c r="D193" s="936"/>
      <c r="E193" s="936"/>
      <c r="F193" s="938"/>
      <c r="G193" s="938"/>
    </row>
    <row r="194" spans="1:7" s="8" customFormat="1" ht="373.5" customHeight="1">
      <c r="A194" s="902" t="s">
        <v>1278</v>
      </c>
      <c r="B194" s="688" t="s">
        <v>1317</v>
      </c>
      <c r="C194" s="689" t="s">
        <v>1318</v>
      </c>
      <c r="D194" s="689" t="s">
        <v>1319</v>
      </c>
      <c r="E194" s="689" t="s">
        <v>1270</v>
      </c>
      <c r="F194" s="660"/>
      <c r="G194" s="660"/>
    </row>
    <row r="195" spans="1:7" s="8" customFormat="1" ht="168.75" customHeight="1">
      <c r="A195" s="903"/>
      <c r="B195" s="688" t="s">
        <v>1269</v>
      </c>
      <c r="C195" s="689" t="s">
        <v>1320</v>
      </c>
      <c r="D195" s="688" t="s">
        <v>1271</v>
      </c>
      <c r="E195" s="689" t="s">
        <v>1321</v>
      </c>
      <c r="F195" s="414" t="s">
        <v>185</v>
      </c>
      <c r="G195" s="414" t="s">
        <v>188</v>
      </c>
    </row>
    <row r="196" spans="1:7" s="8" customFormat="1" ht="150.75" customHeight="1">
      <c r="A196" s="413" t="s">
        <v>1279</v>
      </c>
      <c r="B196" s="688" t="s">
        <v>1272</v>
      </c>
      <c r="C196" s="688" t="s">
        <v>1322</v>
      </c>
      <c r="D196" s="688" t="s">
        <v>1323</v>
      </c>
      <c r="E196" s="688" t="s">
        <v>186</v>
      </c>
      <c r="F196" s="414" t="s">
        <v>185</v>
      </c>
      <c r="G196" s="414" t="s">
        <v>184</v>
      </c>
    </row>
    <row r="197" spans="1:7" s="661" customFormat="1">
      <c r="A197" s="886" t="s">
        <v>1473</v>
      </c>
      <c r="B197" s="886"/>
      <c r="C197" s="886"/>
      <c r="D197" s="886"/>
      <c r="E197" s="886"/>
      <c r="F197" s="886"/>
      <c r="G197" s="886"/>
    </row>
    <row r="198" spans="1:7" s="661" customFormat="1" ht="62.25" customHeight="1">
      <c r="A198" s="811" t="s">
        <v>1909</v>
      </c>
      <c r="B198" s="811"/>
      <c r="C198" s="811"/>
      <c r="D198" s="811"/>
      <c r="E198" s="811"/>
      <c r="F198" s="811"/>
      <c r="G198" s="811"/>
    </row>
    <row r="199" spans="1:7" s="661" customFormat="1" ht="25.5" customHeight="1">
      <c r="A199" s="895" t="s">
        <v>1474</v>
      </c>
      <c r="B199" s="895"/>
      <c r="C199" s="895"/>
      <c r="D199" s="895"/>
      <c r="E199" s="895"/>
      <c r="F199" s="895"/>
      <c r="G199" s="895"/>
    </row>
    <row r="200" spans="1:7" s="661" customFormat="1" ht="45">
      <c r="A200" s="896" t="s">
        <v>1666</v>
      </c>
      <c r="B200" s="904" t="s">
        <v>106</v>
      </c>
      <c r="C200" s="747" t="s">
        <v>1882</v>
      </c>
      <c r="D200" s="904" t="s">
        <v>106</v>
      </c>
      <c r="E200" s="747" t="s">
        <v>1883</v>
      </c>
      <c r="F200" s="904" t="s">
        <v>1477</v>
      </c>
      <c r="G200" s="955"/>
    </row>
    <row r="201" spans="1:7" s="661" customFormat="1" ht="60">
      <c r="A201" s="896"/>
      <c r="B201" s="904"/>
      <c r="C201" s="747" t="s">
        <v>1478</v>
      </c>
      <c r="D201" s="904"/>
      <c r="E201" s="747" t="s">
        <v>1478</v>
      </c>
      <c r="F201" s="904"/>
      <c r="G201" s="955"/>
    </row>
    <row r="202" spans="1:7" s="662" customFormat="1" ht="60">
      <c r="A202" s="896" t="s">
        <v>1667</v>
      </c>
      <c r="B202" s="747" t="s">
        <v>1479</v>
      </c>
      <c r="C202" s="747" t="s">
        <v>1480</v>
      </c>
      <c r="D202" s="747" t="s">
        <v>1885</v>
      </c>
      <c r="E202" s="904" t="s">
        <v>1884</v>
      </c>
      <c r="F202" s="904" t="s">
        <v>1477</v>
      </c>
      <c r="G202" s="954"/>
    </row>
    <row r="203" spans="1:7" s="662" customFormat="1" ht="120">
      <c r="A203" s="896"/>
      <c r="B203" s="747" t="s">
        <v>1483</v>
      </c>
      <c r="C203" s="747" t="s">
        <v>1887</v>
      </c>
      <c r="D203" s="747" t="s">
        <v>1886</v>
      </c>
      <c r="E203" s="904"/>
      <c r="F203" s="904"/>
      <c r="G203" s="954"/>
    </row>
    <row r="204" spans="1:7" s="662" customFormat="1" ht="105">
      <c r="A204" s="896" t="s">
        <v>1668</v>
      </c>
      <c r="B204" s="747" t="s">
        <v>1890</v>
      </c>
      <c r="C204" s="905" t="s">
        <v>1889</v>
      </c>
      <c r="D204" s="906"/>
      <c r="E204" s="747" t="s">
        <v>1888</v>
      </c>
      <c r="F204" s="904" t="s">
        <v>1477</v>
      </c>
      <c r="G204" s="904" t="s">
        <v>1488</v>
      </c>
    </row>
    <row r="205" spans="1:7" s="662" customFormat="1" ht="45">
      <c r="A205" s="896"/>
      <c r="B205" s="904" t="s">
        <v>1891</v>
      </c>
      <c r="C205" s="747" t="s">
        <v>1893</v>
      </c>
      <c r="D205" s="747" t="s">
        <v>1892</v>
      </c>
      <c r="E205" s="904" t="s">
        <v>1922</v>
      </c>
      <c r="F205" s="904"/>
      <c r="G205" s="904"/>
    </row>
    <row r="206" spans="1:7" s="662" customFormat="1" ht="75">
      <c r="A206" s="896"/>
      <c r="B206" s="904"/>
      <c r="C206" s="747" t="s">
        <v>1923</v>
      </c>
      <c r="D206" s="747" t="s">
        <v>1908</v>
      </c>
      <c r="E206" s="904"/>
      <c r="F206" s="904"/>
      <c r="G206" s="904"/>
    </row>
    <row r="207" spans="1:7" s="661" customFormat="1" ht="105">
      <c r="A207" s="896" t="s">
        <v>1669</v>
      </c>
      <c r="B207" s="747" t="s">
        <v>1894</v>
      </c>
      <c r="C207" s="904" t="s">
        <v>1895</v>
      </c>
      <c r="D207" s="747" t="s">
        <v>1896</v>
      </c>
      <c r="E207" s="747" t="s">
        <v>1924</v>
      </c>
      <c r="F207" s="907" t="s">
        <v>1477</v>
      </c>
      <c r="G207" s="907" t="s">
        <v>1498</v>
      </c>
    </row>
    <row r="208" spans="1:7" s="661" customFormat="1" ht="105">
      <c r="A208" s="896"/>
      <c r="B208" s="747" t="s">
        <v>1899</v>
      </c>
      <c r="C208" s="904"/>
      <c r="D208" s="747" t="s">
        <v>1898</v>
      </c>
      <c r="E208" s="747" t="s">
        <v>1897</v>
      </c>
      <c r="F208" s="907"/>
      <c r="G208" s="907"/>
    </row>
    <row r="209" spans="1:53" s="661" customFormat="1" ht="42.75" customHeight="1">
      <c r="A209" s="908" t="s">
        <v>1502</v>
      </c>
      <c r="B209" s="909"/>
      <c r="C209" s="909"/>
      <c r="D209" s="909"/>
      <c r="E209" s="909"/>
      <c r="F209" s="909"/>
      <c r="G209" s="910"/>
    </row>
    <row r="210" spans="1:53" s="661" customFormat="1" ht="42.75" customHeight="1">
      <c r="A210" s="811" t="s">
        <v>1925</v>
      </c>
      <c r="B210" s="811"/>
      <c r="C210" s="811"/>
      <c r="D210" s="811"/>
      <c r="E210" s="811"/>
      <c r="F210" s="811"/>
      <c r="G210" s="811"/>
    </row>
    <row r="211" spans="1:53" s="661" customFormat="1" ht="50.25" customHeight="1">
      <c r="A211" s="895" t="s">
        <v>1503</v>
      </c>
      <c r="B211" s="895"/>
      <c r="C211" s="895"/>
      <c r="D211" s="895"/>
      <c r="E211" s="895"/>
      <c r="F211" s="895"/>
      <c r="G211" s="895"/>
    </row>
    <row r="212" spans="1:53" s="661" customFormat="1" ht="165">
      <c r="A212" s="896" t="s">
        <v>1670</v>
      </c>
      <c r="B212" s="956" t="s">
        <v>1504</v>
      </c>
      <c r="C212" s="741" t="s">
        <v>1505</v>
      </c>
      <c r="D212" s="741" t="s">
        <v>1506</v>
      </c>
      <c r="E212" s="741" t="s">
        <v>1505</v>
      </c>
      <c r="F212" s="907" t="s">
        <v>1477</v>
      </c>
      <c r="G212" s="957"/>
    </row>
    <row r="213" spans="1:53" s="661" customFormat="1" ht="90">
      <c r="A213" s="896"/>
      <c r="B213" s="956"/>
      <c r="C213" s="741" t="s">
        <v>1507</v>
      </c>
      <c r="D213" s="741" t="s">
        <v>1504</v>
      </c>
      <c r="E213" s="741" t="s">
        <v>1508</v>
      </c>
      <c r="F213" s="907"/>
      <c r="G213" s="957"/>
    </row>
    <row r="214" spans="1:53" s="661" customFormat="1" ht="120">
      <c r="A214" s="911" t="s">
        <v>1671</v>
      </c>
      <c r="B214" s="747" t="s">
        <v>1900</v>
      </c>
      <c r="C214" s="747" t="s">
        <v>1901</v>
      </c>
      <c r="D214" s="747" t="s">
        <v>1511</v>
      </c>
      <c r="E214" s="957" t="s">
        <v>106</v>
      </c>
      <c r="F214" s="907" t="s">
        <v>1477</v>
      </c>
      <c r="G214" s="957"/>
    </row>
    <row r="215" spans="1:53" s="661" customFormat="1" ht="120">
      <c r="A215" s="911"/>
      <c r="B215" s="747" t="s">
        <v>1511</v>
      </c>
      <c r="C215" s="904" t="s">
        <v>1512</v>
      </c>
      <c r="D215" s="904" t="s">
        <v>1513</v>
      </c>
      <c r="E215" s="957"/>
      <c r="F215" s="907"/>
      <c r="G215" s="957"/>
    </row>
    <row r="216" spans="1:53" s="661" customFormat="1" ht="78.75" customHeight="1">
      <c r="A216" s="911"/>
      <c r="B216" s="747" t="s">
        <v>1902</v>
      </c>
      <c r="C216" s="904"/>
      <c r="D216" s="904"/>
      <c r="E216" s="957"/>
      <c r="F216" s="907"/>
      <c r="G216" s="957"/>
    </row>
    <row r="217" spans="1:53" s="661" customFormat="1" ht="86.25" customHeight="1">
      <c r="A217" s="911" t="s">
        <v>1672</v>
      </c>
      <c r="B217" s="747" t="s">
        <v>1904</v>
      </c>
      <c r="C217" s="747" t="s">
        <v>1903</v>
      </c>
      <c r="D217" s="904" t="s">
        <v>1910</v>
      </c>
      <c r="E217" s="904" t="s">
        <v>1905</v>
      </c>
      <c r="F217" s="904" t="s">
        <v>1477</v>
      </c>
      <c r="G217" s="904" t="s">
        <v>1498</v>
      </c>
    </row>
    <row r="218" spans="1:53" s="661" customFormat="1" ht="60">
      <c r="A218" s="911"/>
      <c r="B218" s="904" t="s">
        <v>1906</v>
      </c>
      <c r="C218" s="747" t="s">
        <v>1926</v>
      </c>
      <c r="D218" s="904"/>
      <c r="E218" s="904"/>
      <c r="F218" s="904"/>
      <c r="G218" s="904"/>
    </row>
    <row r="219" spans="1:53" s="661" customFormat="1" ht="135">
      <c r="A219" s="911"/>
      <c r="B219" s="904"/>
      <c r="C219" s="747" t="s">
        <v>1521</v>
      </c>
      <c r="D219" s="904"/>
      <c r="E219" s="904"/>
      <c r="F219" s="904"/>
      <c r="G219" s="904"/>
    </row>
    <row r="220" spans="1:53" s="661" customFormat="1" ht="63" customHeight="1">
      <c r="A220" s="690" t="s">
        <v>1673</v>
      </c>
      <c r="B220" s="747" t="s">
        <v>106</v>
      </c>
      <c r="C220" s="747" t="s">
        <v>1927</v>
      </c>
      <c r="D220" s="747" t="s">
        <v>1907</v>
      </c>
      <c r="E220" s="747" t="s">
        <v>106</v>
      </c>
      <c r="F220" s="747" t="s">
        <v>1477</v>
      </c>
      <c r="G220" s="747"/>
    </row>
    <row r="221" spans="1:53" s="8" customFormat="1" ht="29.25" customHeight="1">
      <c r="A221" s="900" t="s">
        <v>183</v>
      </c>
      <c r="B221" s="901"/>
      <c r="C221" s="901"/>
      <c r="D221" s="901"/>
      <c r="E221" s="901"/>
      <c r="F221" s="901"/>
      <c r="G221" s="901"/>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row>
    <row r="222" spans="1:53" ht="39" customHeight="1">
      <c r="A222" s="898" t="s">
        <v>1674</v>
      </c>
      <c r="B222" s="899"/>
      <c r="C222" s="899"/>
      <c r="D222" s="899"/>
      <c r="E222" s="899"/>
      <c r="F222" s="899"/>
      <c r="G222" s="899"/>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row>
    <row r="223" spans="1:53" ht="58.5" customHeight="1">
      <c r="A223" s="777" t="s">
        <v>2011</v>
      </c>
      <c r="B223" s="777"/>
      <c r="C223" s="777"/>
      <c r="D223" s="777"/>
      <c r="E223" s="777"/>
      <c r="F223" s="777"/>
      <c r="G223" s="777"/>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row>
    <row r="224" spans="1:53" ht="31.5" customHeight="1">
      <c r="A224" s="898" t="s">
        <v>1675</v>
      </c>
      <c r="B224" s="899"/>
      <c r="C224" s="899"/>
      <c r="D224" s="899"/>
      <c r="E224" s="899"/>
      <c r="F224" s="899"/>
      <c r="G224" s="899"/>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row>
    <row r="225" spans="1:41" ht="15.75" customHeight="1">
      <c r="A225" s="873" t="s">
        <v>1676</v>
      </c>
      <c r="B225" s="798" t="s">
        <v>1280</v>
      </c>
      <c r="C225" s="798" t="s">
        <v>1281</v>
      </c>
      <c r="D225" s="798" t="s">
        <v>1282</v>
      </c>
      <c r="E225" s="798" t="s">
        <v>1283</v>
      </c>
      <c r="F225" s="871" t="s">
        <v>131</v>
      </c>
      <c r="G225" s="871"/>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row>
    <row r="226" spans="1:41" ht="15" customHeight="1">
      <c r="A226" s="874"/>
      <c r="B226" s="876"/>
      <c r="C226" s="876"/>
      <c r="D226" s="876"/>
      <c r="E226" s="876"/>
      <c r="F226" s="877"/>
      <c r="G226" s="877"/>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row>
    <row r="227" spans="1:41" ht="132.75" customHeight="1">
      <c r="A227" s="875"/>
      <c r="B227" s="799"/>
      <c r="C227" s="799"/>
      <c r="D227" s="799"/>
      <c r="E227" s="799"/>
      <c r="F227" s="872"/>
      <c r="G227" s="872"/>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row>
    <row r="228" spans="1:41" ht="93" customHeight="1">
      <c r="A228" s="691" t="s">
        <v>1677</v>
      </c>
      <c r="B228" s="680" t="s">
        <v>1284</v>
      </c>
      <c r="C228" s="680" t="s">
        <v>1285</v>
      </c>
      <c r="D228" s="680" t="s">
        <v>1286</v>
      </c>
      <c r="E228" s="680" t="s">
        <v>2004</v>
      </c>
      <c r="F228" s="670" t="s">
        <v>131</v>
      </c>
      <c r="G228" s="666"/>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row>
    <row r="229" spans="1:41" ht="111" customHeight="1">
      <c r="A229" s="691" t="s">
        <v>1678</v>
      </c>
      <c r="B229" s="680" t="s">
        <v>1076</v>
      </c>
      <c r="C229" s="680" t="s">
        <v>1076</v>
      </c>
      <c r="D229" s="680" t="s">
        <v>1076</v>
      </c>
      <c r="E229" s="680" t="s">
        <v>1076</v>
      </c>
      <c r="F229" s="692" t="s">
        <v>131</v>
      </c>
      <c r="G229" s="666"/>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row>
    <row r="230" spans="1:41" ht="120">
      <c r="A230" s="943" t="s">
        <v>1679</v>
      </c>
      <c r="B230" s="680" t="s">
        <v>1077</v>
      </c>
      <c r="C230" s="680" t="s">
        <v>1078</v>
      </c>
      <c r="D230" s="680" t="s">
        <v>2</v>
      </c>
      <c r="E230" s="680" t="s">
        <v>1079</v>
      </c>
      <c r="F230" s="941" t="s">
        <v>131</v>
      </c>
      <c r="G230" s="666"/>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row>
    <row r="231" spans="1:41" ht="165">
      <c r="A231" s="944"/>
      <c r="B231" s="680" t="s">
        <v>2</v>
      </c>
      <c r="C231" s="680" t="s">
        <v>1080</v>
      </c>
      <c r="D231" s="680" t="s">
        <v>1081</v>
      </c>
      <c r="E231" s="680" t="s">
        <v>1082</v>
      </c>
      <c r="F231" s="942"/>
      <c r="G231" s="666"/>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row>
    <row r="232" spans="1:41" ht="69" customHeight="1">
      <c r="A232" s="693" t="s">
        <v>1680</v>
      </c>
      <c r="B232" s="680" t="s">
        <v>1083</v>
      </c>
      <c r="C232" s="680" t="s">
        <v>1083</v>
      </c>
      <c r="D232" s="680" t="s">
        <v>1083</v>
      </c>
      <c r="E232" s="680" t="s">
        <v>1084</v>
      </c>
      <c r="F232" s="670" t="s">
        <v>131</v>
      </c>
      <c r="G232" s="666"/>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row>
    <row r="233" spans="1:41" ht="112.5" customHeight="1">
      <c r="A233" s="694" t="s">
        <v>1681</v>
      </c>
      <c r="B233" s="664" t="s">
        <v>2</v>
      </c>
      <c r="C233" s="664" t="s">
        <v>1085</v>
      </c>
      <c r="D233" s="664" t="s">
        <v>1086</v>
      </c>
      <c r="E233" s="664" t="s">
        <v>1087</v>
      </c>
      <c r="F233" s="669" t="s">
        <v>131</v>
      </c>
      <c r="G233" s="666"/>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row>
    <row r="234" spans="1:41" ht="15" customHeight="1">
      <c r="A234" s="873" t="s">
        <v>1682</v>
      </c>
      <c r="B234" s="798" t="s">
        <v>1088</v>
      </c>
      <c r="C234" s="798" t="s">
        <v>1089</v>
      </c>
      <c r="D234" s="798" t="s">
        <v>1088</v>
      </c>
      <c r="E234" s="798" t="s">
        <v>1089</v>
      </c>
      <c r="F234" s="871" t="s">
        <v>131</v>
      </c>
      <c r="G234" s="871"/>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row>
    <row r="235" spans="1:41" ht="118.5" customHeight="1">
      <c r="A235" s="875"/>
      <c r="B235" s="799"/>
      <c r="C235" s="799"/>
      <c r="D235" s="799"/>
      <c r="E235" s="799"/>
      <c r="F235" s="872"/>
      <c r="G235" s="872"/>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row>
    <row r="236" spans="1:41" ht="36.75" customHeight="1">
      <c r="A236" s="898" t="s">
        <v>1683</v>
      </c>
      <c r="B236" s="899"/>
      <c r="C236" s="899"/>
      <c r="D236" s="899"/>
      <c r="E236" s="899"/>
      <c r="F236" s="899"/>
      <c r="G236" s="899"/>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row>
    <row r="237" spans="1:41" ht="38.25" customHeight="1">
      <c r="A237" s="777" t="s">
        <v>1684</v>
      </c>
      <c r="B237" s="777"/>
      <c r="C237" s="777"/>
      <c r="D237" s="777"/>
      <c r="E237" s="777"/>
      <c r="F237" s="777"/>
      <c r="G237" s="777"/>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row>
    <row r="238" spans="1:41" ht="36" customHeight="1">
      <c r="A238" s="898" t="s">
        <v>1685</v>
      </c>
      <c r="B238" s="899"/>
      <c r="C238" s="899"/>
      <c r="D238" s="899"/>
      <c r="E238" s="899"/>
      <c r="F238" s="899"/>
      <c r="G238" s="899"/>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row>
    <row r="239" spans="1:41" ht="84" customHeight="1">
      <c r="A239" s="684" t="s">
        <v>1686</v>
      </c>
      <c r="B239" s="664" t="s">
        <v>1090</v>
      </c>
      <c r="C239" s="664" t="s">
        <v>1091</v>
      </c>
      <c r="D239" s="664" t="s">
        <v>1092</v>
      </c>
      <c r="E239" s="664" t="s">
        <v>1093</v>
      </c>
      <c r="F239" s="669" t="s">
        <v>131</v>
      </c>
      <c r="G239" s="666"/>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row>
    <row r="240" spans="1:41" ht="118.5" customHeight="1">
      <c r="A240" s="684" t="s">
        <v>1687</v>
      </c>
      <c r="B240" s="664" t="s">
        <v>1094</v>
      </c>
      <c r="C240" s="664" t="s">
        <v>1095</v>
      </c>
      <c r="D240" s="664" t="s">
        <v>1096</v>
      </c>
      <c r="E240" s="664" t="s">
        <v>1097</v>
      </c>
      <c r="F240" s="669" t="s">
        <v>131</v>
      </c>
      <c r="G240" s="666"/>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row>
    <row r="241" spans="1:41" ht="39" customHeight="1">
      <c r="A241" s="898" t="s">
        <v>1688</v>
      </c>
      <c r="B241" s="899"/>
      <c r="C241" s="899"/>
      <c r="D241" s="899"/>
      <c r="E241" s="899"/>
      <c r="F241" s="899"/>
      <c r="G241" s="899"/>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row>
    <row r="242" spans="1:41" ht="38.25" customHeight="1">
      <c r="A242" s="777" t="s">
        <v>1689</v>
      </c>
      <c r="B242" s="777"/>
      <c r="C242" s="777"/>
      <c r="D242" s="777"/>
      <c r="E242" s="777"/>
      <c r="F242" s="777"/>
      <c r="G242" s="777"/>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row>
    <row r="243" spans="1:41" ht="36" customHeight="1">
      <c r="A243" s="898" t="s">
        <v>1690</v>
      </c>
      <c r="B243" s="899"/>
      <c r="C243" s="899"/>
      <c r="D243" s="899"/>
      <c r="E243" s="899"/>
      <c r="F243" s="899"/>
      <c r="G243" s="899"/>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row>
    <row r="244" spans="1:41" ht="56.25" customHeight="1">
      <c r="A244" s="873" t="s">
        <v>1691</v>
      </c>
      <c r="B244" s="859" t="s">
        <v>152</v>
      </c>
      <c r="C244" s="860"/>
      <c r="D244" s="860"/>
      <c r="E244" s="860"/>
      <c r="F244" s="860"/>
      <c r="G244" s="861"/>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row>
    <row r="245" spans="1:41" ht="81.75" customHeight="1">
      <c r="A245" s="875"/>
      <c r="B245" s="664" t="s">
        <v>151</v>
      </c>
      <c r="C245" s="664" t="s">
        <v>2</v>
      </c>
      <c r="D245" s="664" t="s">
        <v>1098</v>
      </c>
      <c r="E245" s="664" t="s">
        <v>1692</v>
      </c>
      <c r="F245" s="670" t="s">
        <v>131</v>
      </c>
      <c r="G245" s="669"/>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row>
    <row r="246" spans="1:41" ht="369.75" customHeight="1">
      <c r="A246" s="694" t="s">
        <v>1693</v>
      </c>
      <c r="B246" s="669" t="s">
        <v>1099</v>
      </c>
      <c r="C246" s="669" t="s">
        <v>1100</v>
      </c>
      <c r="D246" s="664" t="s">
        <v>1101</v>
      </c>
      <c r="E246" s="664" t="s">
        <v>1102</v>
      </c>
      <c r="F246" s="669" t="s">
        <v>131</v>
      </c>
      <c r="G246" s="669"/>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row>
    <row r="247" spans="1:41" ht="75" customHeight="1">
      <c r="A247" s="671" t="s">
        <v>1694</v>
      </c>
      <c r="B247" s="859" t="s">
        <v>994</v>
      </c>
      <c r="C247" s="860"/>
      <c r="D247" s="860"/>
      <c r="E247" s="861"/>
      <c r="F247" s="670" t="s">
        <v>131</v>
      </c>
      <c r="G247" s="666"/>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row>
    <row r="248" spans="1:41" ht="123" customHeight="1">
      <c r="A248" s="695" t="s">
        <v>1695</v>
      </c>
      <c r="B248" s="664" t="s">
        <v>2</v>
      </c>
      <c r="C248" s="664" t="s">
        <v>1103</v>
      </c>
      <c r="D248" s="664" t="s">
        <v>1104</v>
      </c>
      <c r="E248" s="664" t="s">
        <v>1105</v>
      </c>
      <c r="F248" s="670" t="s">
        <v>131</v>
      </c>
      <c r="G248" s="666"/>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row>
    <row r="249" spans="1:41" ht="38.25" customHeight="1">
      <c r="A249" s="898" t="s">
        <v>1696</v>
      </c>
      <c r="B249" s="899"/>
      <c r="C249" s="899"/>
      <c r="D249" s="899"/>
      <c r="E249" s="899"/>
      <c r="F249" s="899"/>
      <c r="G249" s="899"/>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row>
    <row r="250" spans="1:41" ht="32.25" customHeight="1">
      <c r="A250" s="777" t="s">
        <v>1697</v>
      </c>
      <c r="B250" s="777"/>
      <c r="C250" s="777"/>
      <c r="D250" s="777"/>
      <c r="E250" s="777"/>
      <c r="F250" s="777"/>
      <c r="G250" s="777"/>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row>
    <row r="251" spans="1:41" ht="33.75" customHeight="1">
      <c r="A251" s="898" t="s">
        <v>1698</v>
      </c>
      <c r="B251" s="899"/>
      <c r="C251" s="899"/>
      <c r="D251" s="899"/>
      <c r="E251" s="899"/>
      <c r="F251" s="899"/>
      <c r="G251" s="899"/>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row>
    <row r="252" spans="1:41" ht="60">
      <c r="A252" s="671" t="s">
        <v>1699</v>
      </c>
      <c r="B252" s="666" t="s">
        <v>2</v>
      </c>
      <c r="C252" s="696" t="s">
        <v>1106</v>
      </c>
      <c r="D252" s="666" t="s">
        <v>2</v>
      </c>
      <c r="E252" s="666" t="s">
        <v>1107</v>
      </c>
      <c r="F252" s="670" t="s">
        <v>131</v>
      </c>
      <c r="G252" s="664" t="s">
        <v>141</v>
      </c>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row>
    <row r="253" spans="1:41" ht="36.75" customHeight="1">
      <c r="A253" s="898" t="s">
        <v>1700</v>
      </c>
      <c r="B253" s="899"/>
      <c r="C253" s="899"/>
      <c r="D253" s="899"/>
      <c r="E253" s="899"/>
      <c r="F253" s="899"/>
      <c r="G253" s="899"/>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row>
    <row r="254" spans="1:41" ht="48.75" customHeight="1">
      <c r="A254" s="777" t="s">
        <v>1701</v>
      </c>
      <c r="B254" s="777"/>
      <c r="C254" s="777"/>
      <c r="D254" s="777"/>
      <c r="E254" s="777"/>
      <c r="F254" s="777"/>
      <c r="G254" s="777"/>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row>
    <row r="255" spans="1:41" ht="36.75" customHeight="1">
      <c r="A255" s="898" t="s">
        <v>1702</v>
      </c>
      <c r="B255" s="899"/>
      <c r="C255" s="899"/>
      <c r="D255" s="899"/>
      <c r="E255" s="899"/>
      <c r="F255" s="899"/>
      <c r="G255" s="899"/>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row>
    <row r="256" spans="1:41" ht="66.75" customHeight="1">
      <c r="A256" s="863" t="s">
        <v>1703</v>
      </c>
      <c r="B256" s="947" t="s">
        <v>140</v>
      </c>
      <c r="C256" s="890"/>
      <c r="D256" s="890"/>
      <c r="E256" s="892"/>
      <c r="F256" s="669" t="s">
        <v>131</v>
      </c>
      <c r="G256" s="666"/>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row>
    <row r="257" spans="1:41" ht="115.5" customHeight="1">
      <c r="A257" s="945"/>
      <c r="B257" s="664" t="s">
        <v>2</v>
      </c>
      <c r="C257" s="664" t="s">
        <v>1108</v>
      </c>
      <c r="D257" s="664" t="s">
        <v>2</v>
      </c>
      <c r="E257" s="664" t="s">
        <v>139</v>
      </c>
      <c r="F257" s="669" t="s">
        <v>131</v>
      </c>
      <c r="G257" s="670"/>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row>
    <row r="258" spans="1:41" ht="50.25" customHeight="1">
      <c r="A258" s="873" t="s">
        <v>1704</v>
      </c>
      <c r="B258" s="859" t="s">
        <v>1109</v>
      </c>
      <c r="C258" s="860"/>
      <c r="D258" s="860"/>
      <c r="E258" s="861"/>
      <c r="F258" s="871" t="s">
        <v>131</v>
      </c>
      <c r="G258" s="871"/>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row>
    <row r="259" spans="1:41" ht="58.5" customHeight="1">
      <c r="A259" s="874"/>
      <c r="B259" s="859" t="s">
        <v>1110</v>
      </c>
      <c r="C259" s="860"/>
      <c r="D259" s="860"/>
      <c r="E259" s="861"/>
      <c r="F259" s="877"/>
      <c r="G259" s="877"/>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row>
    <row r="260" spans="1:41" ht="62.25" customHeight="1">
      <c r="A260" s="875"/>
      <c r="B260" s="946" t="s">
        <v>1111</v>
      </c>
      <c r="C260" s="891"/>
      <c r="D260" s="891"/>
      <c r="E260" s="893"/>
      <c r="F260" s="872"/>
      <c r="G260" s="872"/>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row>
    <row r="261" spans="1:41" ht="123.75" customHeight="1">
      <c r="A261" s="697" t="s">
        <v>1705</v>
      </c>
      <c r="B261" s="859" t="s">
        <v>138</v>
      </c>
      <c r="C261" s="860"/>
      <c r="D261" s="860"/>
      <c r="E261" s="861"/>
      <c r="F261" s="669" t="s">
        <v>131</v>
      </c>
      <c r="G261" s="670"/>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row>
    <row r="262" spans="1:41" ht="39.75" customHeight="1">
      <c r="A262" s="898" t="s">
        <v>1706</v>
      </c>
      <c r="B262" s="899"/>
      <c r="C262" s="899"/>
      <c r="D262" s="899"/>
      <c r="E262" s="899"/>
      <c r="F262" s="899"/>
      <c r="G262" s="899"/>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row>
    <row r="263" spans="1:41" ht="41.25" customHeight="1">
      <c r="A263" s="777" t="s">
        <v>1707</v>
      </c>
      <c r="B263" s="777"/>
      <c r="C263" s="777"/>
      <c r="D263" s="777"/>
      <c r="E263" s="777"/>
      <c r="F263" s="777"/>
      <c r="G263" s="777"/>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row>
    <row r="264" spans="1:41" ht="30.75" customHeight="1">
      <c r="A264" s="898" t="s">
        <v>1708</v>
      </c>
      <c r="B264" s="899"/>
      <c r="C264" s="899"/>
      <c r="D264" s="899"/>
      <c r="E264" s="899"/>
      <c r="F264" s="899"/>
      <c r="G264" s="899"/>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row>
    <row r="265" spans="1:41" ht="90">
      <c r="A265" s="671" t="s">
        <v>1709</v>
      </c>
      <c r="B265" s="664" t="s">
        <v>2</v>
      </c>
      <c r="C265" s="664" t="s">
        <v>1112</v>
      </c>
      <c r="D265" s="664" t="s">
        <v>1113</v>
      </c>
      <c r="E265" s="664" t="s">
        <v>1710</v>
      </c>
      <c r="F265" s="670" t="s">
        <v>131</v>
      </c>
      <c r="G265" s="666"/>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row>
    <row r="266" spans="1:41" ht="123" customHeight="1">
      <c r="A266" s="671" t="s">
        <v>1711</v>
      </c>
      <c r="B266" s="664" t="s">
        <v>135</v>
      </c>
      <c r="C266" s="664" t="s">
        <v>134</v>
      </c>
      <c r="D266" s="664" t="s">
        <v>133</v>
      </c>
      <c r="E266" s="664" t="s">
        <v>132</v>
      </c>
      <c r="F266" s="698" t="s">
        <v>131</v>
      </c>
      <c r="G266" s="666"/>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row>
    <row r="267" spans="1:41" ht="33.75" customHeight="1">
      <c r="A267" s="819" t="s">
        <v>130</v>
      </c>
      <c r="B267" s="820"/>
      <c r="C267" s="820"/>
      <c r="D267" s="820"/>
      <c r="E267" s="820"/>
      <c r="F267" s="820"/>
      <c r="G267" s="820"/>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row>
    <row r="268" spans="1:41" ht="28.5" customHeight="1">
      <c r="A268" s="948" t="s">
        <v>1712</v>
      </c>
      <c r="B268" s="949"/>
      <c r="C268" s="949"/>
      <c r="D268" s="949"/>
      <c r="E268" s="949"/>
      <c r="F268" s="949"/>
      <c r="G268" s="949"/>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row>
    <row r="269" spans="1:41" ht="35.25" customHeight="1">
      <c r="A269" s="948" t="s">
        <v>1928</v>
      </c>
      <c r="B269" s="949"/>
      <c r="C269" s="949"/>
      <c r="D269" s="949"/>
      <c r="E269" s="949"/>
      <c r="F269" s="949"/>
      <c r="G269" s="949"/>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row>
    <row r="270" spans="1:41" ht="28.5" customHeight="1">
      <c r="A270" s="948" t="s">
        <v>1713</v>
      </c>
      <c r="B270" s="949"/>
      <c r="C270" s="949"/>
      <c r="D270" s="949"/>
      <c r="E270" s="949"/>
      <c r="F270" s="949"/>
      <c r="G270" s="949"/>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row>
    <row r="271" spans="1:41" ht="122.25" customHeight="1">
      <c r="A271" s="951" t="s">
        <v>1714</v>
      </c>
      <c r="B271" s="699" t="s">
        <v>1308</v>
      </c>
      <c r="C271" s="699" t="s">
        <v>1308</v>
      </c>
      <c r="D271" s="699" t="s">
        <v>1308</v>
      </c>
      <c r="E271" s="699" t="s">
        <v>602</v>
      </c>
      <c r="F271" s="700" t="s">
        <v>214</v>
      </c>
      <c r="G271" s="700" t="s">
        <v>1392</v>
      </c>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row>
    <row r="272" spans="1:41" ht="93.75" customHeight="1">
      <c r="A272" s="952"/>
      <c r="B272" s="699" t="s">
        <v>2</v>
      </c>
      <c r="C272" s="699" t="s">
        <v>1114</v>
      </c>
      <c r="D272" s="699" t="s">
        <v>2</v>
      </c>
      <c r="E272" s="699" t="s">
        <v>2</v>
      </c>
      <c r="F272" s="664" t="s">
        <v>126</v>
      </c>
      <c r="G272" s="701" t="s">
        <v>1392</v>
      </c>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row>
    <row r="273" spans="1:41" ht="93.75" customHeight="1">
      <c r="A273" s="953"/>
      <c r="B273" s="702" t="s">
        <v>2</v>
      </c>
      <c r="C273" s="699" t="s">
        <v>2</v>
      </c>
      <c r="D273" s="699" t="s">
        <v>2</v>
      </c>
      <c r="E273" s="702" t="s">
        <v>1376</v>
      </c>
      <c r="F273" s="664" t="s">
        <v>315</v>
      </c>
      <c r="G273" s="703" t="s">
        <v>1392</v>
      </c>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row>
    <row r="274" spans="1:41" ht="41.25" customHeight="1">
      <c r="A274" s="796" t="s">
        <v>1715</v>
      </c>
      <c r="B274" s="797"/>
      <c r="C274" s="797"/>
      <c r="D274" s="797"/>
      <c r="E274" s="797"/>
      <c r="F274" s="950"/>
      <c r="G274" s="950"/>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row>
    <row r="275" spans="1:41" ht="52.5" customHeight="1">
      <c r="A275" s="796" t="s">
        <v>1716</v>
      </c>
      <c r="B275" s="797"/>
      <c r="C275" s="797"/>
      <c r="D275" s="797"/>
      <c r="E275" s="797"/>
      <c r="F275" s="797"/>
      <c r="G275" s="797"/>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row>
    <row r="276" spans="1:41" ht="32.25" customHeight="1">
      <c r="A276" s="796" t="s">
        <v>1717</v>
      </c>
      <c r="B276" s="797"/>
      <c r="C276" s="797"/>
      <c r="D276" s="797"/>
      <c r="E276" s="797"/>
      <c r="F276" s="797"/>
      <c r="G276" s="797"/>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row>
    <row r="277" spans="1:41" ht="81" customHeight="1">
      <c r="A277" s="809" t="s">
        <v>1718</v>
      </c>
      <c r="B277" s="664" t="s">
        <v>1115</v>
      </c>
      <c r="C277" s="664" t="s">
        <v>1116</v>
      </c>
      <c r="D277" s="664" t="s">
        <v>1117</v>
      </c>
      <c r="E277" s="664" t="s">
        <v>129</v>
      </c>
      <c r="F277" s="800" t="s">
        <v>126</v>
      </c>
      <c r="G277" s="664" t="s">
        <v>127</v>
      </c>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row>
    <row r="278" spans="1:41" ht="119.25" customHeight="1">
      <c r="A278" s="810"/>
      <c r="B278" s="664" t="s">
        <v>2</v>
      </c>
      <c r="C278" s="664" t="s">
        <v>1118</v>
      </c>
      <c r="D278" s="664" t="s">
        <v>1119</v>
      </c>
      <c r="E278" s="664" t="s">
        <v>1120</v>
      </c>
      <c r="F278" s="799"/>
      <c r="G278" s="664" t="s">
        <v>2</v>
      </c>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row>
    <row r="279" spans="1:41" ht="96.75" customHeight="1">
      <c r="A279" s="671" t="s">
        <v>1719</v>
      </c>
      <c r="B279" s="664" t="s">
        <v>2</v>
      </c>
      <c r="C279" s="664" t="s">
        <v>1121</v>
      </c>
      <c r="D279" s="664" t="s">
        <v>588</v>
      </c>
      <c r="E279" s="664" t="s">
        <v>588</v>
      </c>
      <c r="F279" s="664" t="s">
        <v>126</v>
      </c>
      <c r="G279" s="664" t="s">
        <v>6</v>
      </c>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row>
    <row r="280" spans="1:41" ht="174" customHeight="1">
      <c r="A280" s="805" t="s">
        <v>1720</v>
      </c>
      <c r="B280" s="664" t="s">
        <v>584</v>
      </c>
      <c r="C280" s="664" t="s">
        <v>1122</v>
      </c>
      <c r="D280" s="664" t="s">
        <v>1123</v>
      </c>
      <c r="E280" s="664" t="s">
        <v>128</v>
      </c>
      <c r="F280" s="798" t="s">
        <v>126</v>
      </c>
      <c r="G280" s="798" t="s">
        <v>127</v>
      </c>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row>
    <row r="281" spans="1:41" ht="225">
      <c r="A281" s="806"/>
      <c r="B281" s="664" t="s">
        <v>1124</v>
      </c>
      <c r="C281" s="664" t="s">
        <v>1124</v>
      </c>
      <c r="D281" s="664" t="s">
        <v>1124</v>
      </c>
      <c r="E281" s="664" t="s">
        <v>1124</v>
      </c>
      <c r="F281" s="799"/>
      <c r="G281" s="799"/>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row>
    <row r="282" spans="1:41" ht="68.25" customHeight="1">
      <c r="A282" s="805" t="s">
        <v>1721</v>
      </c>
      <c r="B282" s="664" t="s">
        <v>1125</v>
      </c>
      <c r="C282" s="664" t="s">
        <v>1126</v>
      </c>
      <c r="D282" s="664" t="s">
        <v>1125</v>
      </c>
      <c r="E282" s="664" t="s">
        <v>1126</v>
      </c>
      <c r="F282" s="798" t="s">
        <v>126</v>
      </c>
      <c r="G282" s="798"/>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row>
    <row r="283" spans="1:41" ht="120">
      <c r="A283" s="806"/>
      <c r="B283" s="664" t="s">
        <v>1127</v>
      </c>
      <c r="C283" s="664" t="s">
        <v>1128</v>
      </c>
      <c r="D283" s="664" t="s">
        <v>1128</v>
      </c>
      <c r="E283" s="664" t="s">
        <v>125</v>
      </c>
      <c r="F283" s="799"/>
      <c r="G283" s="799"/>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row>
    <row r="284" spans="1:41" ht="38.25" customHeight="1">
      <c r="A284" s="765" t="s">
        <v>1722</v>
      </c>
      <c r="B284" s="766"/>
      <c r="C284" s="766"/>
      <c r="D284" s="766"/>
      <c r="E284" s="766"/>
      <c r="F284" s="766"/>
      <c r="G284" s="766"/>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row>
    <row r="285" spans="1:41" ht="70.5" customHeight="1">
      <c r="A285" s="801" t="s">
        <v>1723</v>
      </c>
      <c r="B285" s="802"/>
      <c r="C285" s="802"/>
      <c r="D285" s="802"/>
      <c r="E285" s="802"/>
      <c r="F285" s="802"/>
      <c r="G285" s="802"/>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row>
    <row r="286" spans="1:41" ht="44.25" customHeight="1">
      <c r="A286" s="803" t="s">
        <v>1724</v>
      </c>
      <c r="B286" s="804"/>
      <c r="C286" s="804"/>
      <c r="D286" s="804"/>
      <c r="E286" s="804"/>
      <c r="F286" s="804"/>
      <c r="G286" s="804"/>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row>
    <row r="287" spans="1:41" ht="108.75" customHeight="1">
      <c r="A287" s="704" t="s">
        <v>1725</v>
      </c>
      <c r="B287" s="700" t="s">
        <v>1129</v>
      </c>
      <c r="C287" s="700" t="s">
        <v>1130</v>
      </c>
      <c r="D287" s="700" t="s">
        <v>1130</v>
      </c>
      <c r="E287" s="705" t="s">
        <v>1129</v>
      </c>
      <c r="F287" s="706" t="s">
        <v>122</v>
      </c>
      <c r="G287" s="700" t="s">
        <v>124</v>
      </c>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row>
    <row r="288" spans="1:41" ht="85.5" customHeight="1">
      <c r="A288" s="707" t="s">
        <v>1726</v>
      </c>
      <c r="B288" s="700" t="s">
        <v>1131</v>
      </c>
      <c r="C288" s="700" t="s">
        <v>1132</v>
      </c>
      <c r="D288" s="700" t="s">
        <v>1133</v>
      </c>
      <c r="E288" s="700" t="s">
        <v>1132</v>
      </c>
      <c r="F288" s="706" t="s">
        <v>122</v>
      </c>
      <c r="G288" s="700"/>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row>
    <row r="289" spans="1:41" ht="180" customHeight="1">
      <c r="A289" s="707" t="s">
        <v>1727</v>
      </c>
      <c r="B289" s="700" t="s">
        <v>1134</v>
      </c>
      <c r="C289" s="700" t="s">
        <v>1135</v>
      </c>
      <c r="D289" s="700" t="s">
        <v>1136</v>
      </c>
      <c r="E289" s="700" t="s">
        <v>2</v>
      </c>
      <c r="F289" s="706" t="s">
        <v>122</v>
      </c>
      <c r="G289" s="700"/>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row>
    <row r="290" spans="1:41" ht="180" customHeight="1">
      <c r="A290" s="707" t="s">
        <v>2012</v>
      </c>
      <c r="B290" s="700" t="s">
        <v>2</v>
      </c>
      <c r="C290" s="708" t="s">
        <v>1216</v>
      </c>
      <c r="D290" s="700" t="s">
        <v>2</v>
      </c>
      <c r="E290" s="700" t="s">
        <v>1217</v>
      </c>
      <c r="F290" s="700" t="s">
        <v>122</v>
      </c>
      <c r="G290" s="700"/>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row>
    <row r="291" spans="1:41" ht="38.25" customHeight="1">
      <c r="A291" s="765" t="s">
        <v>1728</v>
      </c>
      <c r="B291" s="766"/>
      <c r="C291" s="766"/>
      <c r="D291" s="766"/>
      <c r="E291" s="766"/>
      <c r="F291" s="766"/>
      <c r="G291" s="766"/>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row>
    <row r="292" spans="1:41" ht="32.25" customHeight="1">
      <c r="A292" s="765" t="s">
        <v>1729</v>
      </c>
      <c r="B292" s="766"/>
      <c r="C292" s="766"/>
      <c r="D292" s="766"/>
      <c r="E292" s="766"/>
      <c r="F292" s="766"/>
      <c r="G292" s="766"/>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row>
    <row r="293" spans="1:41" ht="42" customHeight="1">
      <c r="A293" s="765" t="s">
        <v>1730</v>
      </c>
      <c r="B293" s="766"/>
      <c r="C293" s="766"/>
      <c r="D293" s="766"/>
      <c r="E293" s="766"/>
      <c r="F293" s="766"/>
      <c r="G293" s="766"/>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row>
    <row r="294" spans="1:41" ht="115.5" customHeight="1">
      <c r="A294" s="707" t="s">
        <v>1731</v>
      </c>
      <c r="B294" s="700" t="s">
        <v>1137</v>
      </c>
      <c r="C294" s="700" t="s">
        <v>1138</v>
      </c>
      <c r="D294" s="761" t="s">
        <v>1139</v>
      </c>
      <c r="E294" s="700" t="s">
        <v>1139</v>
      </c>
      <c r="F294" s="700" t="s">
        <v>122</v>
      </c>
      <c r="G294" s="700"/>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row>
    <row r="295" spans="1:41" ht="87.75" customHeight="1">
      <c r="A295" s="767" t="s">
        <v>1732</v>
      </c>
      <c r="B295" s="770" t="s">
        <v>2</v>
      </c>
      <c r="C295" s="770" t="s">
        <v>12</v>
      </c>
      <c r="D295" s="770" t="s">
        <v>2</v>
      </c>
      <c r="E295" s="700" t="s">
        <v>1140</v>
      </c>
      <c r="F295" s="770" t="s">
        <v>122</v>
      </c>
      <c r="G295" s="770"/>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row>
    <row r="296" spans="1:41" ht="84.75" customHeight="1">
      <c r="A296" s="768"/>
      <c r="B296" s="771"/>
      <c r="C296" s="771"/>
      <c r="D296" s="771"/>
      <c r="E296" s="700" t="s">
        <v>2006</v>
      </c>
      <c r="F296" s="771"/>
      <c r="G296" s="771"/>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row>
    <row r="297" spans="1:41" ht="81.75" customHeight="1">
      <c r="A297" s="769"/>
      <c r="B297" s="772"/>
      <c r="C297" s="772"/>
      <c r="D297" s="772"/>
      <c r="E297" s="700" t="s">
        <v>1141</v>
      </c>
      <c r="F297" s="772"/>
      <c r="G297" s="772"/>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row>
    <row r="298" spans="1:41" ht="75">
      <c r="A298" s="707" t="s">
        <v>1733</v>
      </c>
      <c r="B298" s="700" t="s">
        <v>1142</v>
      </c>
      <c r="C298" s="700" t="s">
        <v>1143</v>
      </c>
      <c r="D298" s="700" t="s">
        <v>1144</v>
      </c>
      <c r="E298" s="700" t="s">
        <v>1145</v>
      </c>
      <c r="F298" s="700" t="s">
        <v>122</v>
      </c>
      <c r="G298" s="700" t="s">
        <v>123</v>
      </c>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row>
    <row r="299" spans="1:41" ht="38.25" customHeight="1">
      <c r="A299" s="807" t="s">
        <v>1734</v>
      </c>
      <c r="B299" s="808"/>
      <c r="C299" s="808"/>
      <c r="D299" s="808"/>
      <c r="E299" s="808"/>
      <c r="F299" s="808"/>
      <c r="G299" s="808"/>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row>
    <row r="300" spans="1:41" ht="32.25" customHeight="1">
      <c r="A300" s="765" t="s">
        <v>1735</v>
      </c>
      <c r="B300" s="766"/>
      <c r="C300" s="766"/>
      <c r="D300" s="766"/>
      <c r="E300" s="766"/>
      <c r="F300" s="766"/>
      <c r="G300" s="766"/>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row>
    <row r="301" spans="1:41" ht="42" customHeight="1">
      <c r="A301" s="765" t="s">
        <v>1736</v>
      </c>
      <c r="B301" s="766"/>
      <c r="C301" s="766"/>
      <c r="D301" s="766"/>
      <c r="E301" s="766"/>
      <c r="F301" s="766"/>
      <c r="G301" s="766"/>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row>
    <row r="302" spans="1:41" ht="105.75" customHeight="1">
      <c r="A302" s="767" t="s">
        <v>1737</v>
      </c>
      <c r="B302" s="700" t="s">
        <v>1146</v>
      </c>
      <c r="C302" s="770" t="s">
        <v>1150</v>
      </c>
      <c r="D302" s="770" t="s">
        <v>2</v>
      </c>
      <c r="E302" s="770" t="s">
        <v>2</v>
      </c>
      <c r="F302" s="770" t="s">
        <v>121</v>
      </c>
      <c r="G302" s="770"/>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row>
    <row r="303" spans="1:41" ht="60">
      <c r="A303" s="768"/>
      <c r="B303" s="700" t="s">
        <v>1147</v>
      </c>
      <c r="C303" s="771"/>
      <c r="D303" s="771"/>
      <c r="E303" s="771"/>
      <c r="F303" s="771"/>
      <c r="G303" s="771"/>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row>
    <row r="304" spans="1:41" ht="70.5" customHeight="1">
      <c r="A304" s="768"/>
      <c r="B304" s="700" t="s">
        <v>1148</v>
      </c>
      <c r="C304" s="771"/>
      <c r="D304" s="771"/>
      <c r="E304" s="771"/>
      <c r="F304" s="771"/>
      <c r="G304" s="771"/>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row>
    <row r="305" spans="1:53" ht="93" customHeight="1">
      <c r="A305" s="768"/>
      <c r="B305" s="700" t="s">
        <v>1149</v>
      </c>
      <c r="C305" s="771"/>
      <c r="D305" s="771"/>
      <c r="E305" s="771"/>
      <c r="F305" s="771"/>
      <c r="G305" s="771"/>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row>
    <row r="306" spans="1:53" ht="70.5" customHeight="1">
      <c r="A306" s="769"/>
      <c r="B306" s="700" t="s">
        <v>1151</v>
      </c>
      <c r="C306" s="772"/>
      <c r="D306" s="772"/>
      <c r="E306" s="772"/>
      <c r="F306" s="772"/>
      <c r="G306" s="772"/>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row>
    <row r="307" spans="1:53" ht="39" customHeight="1">
      <c r="A307" s="773" t="s">
        <v>1738</v>
      </c>
      <c r="B307" s="774"/>
      <c r="C307" s="774"/>
      <c r="D307" s="774"/>
      <c r="E307" s="774"/>
      <c r="F307" s="774"/>
      <c r="G307" s="774"/>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row>
    <row r="308" spans="1:53" ht="37.5" customHeight="1">
      <c r="A308" s="773" t="s">
        <v>1739</v>
      </c>
      <c r="B308" s="774"/>
      <c r="C308" s="774"/>
      <c r="D308" s="774"/>
      <c r="E308" s="774"/>
      <c r="F308" s="774"/>
      <c r="G308" s="774"/>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row>
    <row r="309" spans="1:53" ht="39.75" customHeight="1">
      <c r="A309" s="773" t="s">
        <v>1740</v>
      </c>
      <c r="B309" s="774"/>
      <c r="C309" s="774"/>
      <c r="D309" s="774"/>
      <c r="E309" s="774"/>
      <c r="F309" s="774"/>
      <c r="G309" s="774"/>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row>
    <row r="310" spans="1:53" ht="135.75" customHeight="1">
      <c r="A310" s="709" t="s">
        <v>1741</v>
      </c>
      <c r="B310" s="710" t="s">
        <v>1391</v>
      </c>
      <c r="C310" s="710" t="s">
        <v>1300</v>
      </c>
      <c r="D310" s="710" t="s">
        <v>1300</v>
      </c>
      <c r="E310" s="710" t="s">
        <v>2</v>
      </c>
      <c r="F310" s="710" t="s">
        <v>1301</v>
      </c>
      <c r="G310" s="710"/>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row>
    <row r="311" spans="1:53" ht="117.75" customHeight="1">
      <c r="A311" s="709" t="s">
        <v>1742</v>
      </c>
      <c r="B311" s="710" t="s">
        <v>2</v>
      </c>
      <c r="C311" s="710" t="s">
        <v>1302</v>
      </c>
      <c r="D311" s="710" t="s">
        <v>2</v>
      </c>
      <c r="E311" s="710" t="s">
        <v>2</v>
      </c>
      <c r="F311" s="710" t="s">
        <v>1301</v>
      </c>
      <c r="G311" s="711"/>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row>
    <row r="312" spans="1:53" s="3" customFormat="1" ht="38.25" customHeight="1">
      <c r="A312" s="778" t="s">
        <v>120</v>
      </c>
      <c r="B312" s="779"/>
      <c r="C312" s="779"/>
      <c r="D312" s="779"/>
      <c r="E312" s="779"/>
      <c r="F312" s="779"/>
      <c r="G312" s="779"/>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row>
    <row r="313" spans="1:53" ht="32.25" customHeight="1">
      <c r="A313" s="765" t="s">
        <v>1743</v>
      </c>
      <c r="B313" s="766"/>
      <c r="C313" s="766"/>
      <c r="D313" s="766"/>
      <c r="E313" s="766"/>
      <c r="F313" s="766"/>
      <c r="G313" s="766"/>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row>
    <row r="314" spans="1:53" ht="34.5" customHeight="1">
      <c r="A314" s="765" t="s">
        <v>1744</v>
      </c>
      <c r="B314" s="766"/>
      <c r="C314" s="766"/>
      <c r="D314" s="766"/>
      <c r="E314" s="766"/>
      <c r="F314" s="766"/>
      <c r="G314" s="766"/>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row>
    <row r="315" spans="1:53" ht="26.25" customHeight="1">
      <c r="A315" s="765" t="s">
        <v>1745</v>
      </c>
      <c r="B315" s="766"/>
      <c r="C315" s="766"/>
      <c r="D315" s="766"/>
      <c r="E315" s="766"/>
      <c r="F315" s="766"/>
      <c r="G315" s="766"/>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row>
    <row r="316" spans="1:53" s="14" customFormat="1" ht="105">
      <c r="A316" s="707" t="s">
        <v>1746</v>
      </c>
      <c r="B316" s="712" t="s">
        <v>119</v>
      </c>
      <c r="C316" s="713" t="s">
        <v>1986</v>
      </c>
      <c r="D316" s="713" t="s">
        <v>1985</v>
      </c>
      <c r="E316" s="713" t="s">
        <v>106</v>
      </c>
      <c r="F316" s="712" t="s">
        <v>112</v>
      </c>
      <c r="G316" s="712" t="s">
        <v>116</v>
      </c>
    </row>
    <row r="317" spans="1:53" ht="25.5" customHeight="1">
      <c r="A317" s="765" t="s">
        <v>1747</v>
      </c>
      <c r="B317" s="766"/>
      <c r="C317" s="766"/>
      <c r="D317" s="766"/>
      <c r="E317" s="766"/>
      <c r="F317" s="766"/>
      <c r="G317" s="766"/>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row>
    <row r="318" spans="1:53" ht="30.75" customHeight="1">
      <c r="A318" s="765" t="s">
        <v>1748</v>
      </c>
      <c r="B318" s="766"/>
      <c r="C318" s="766"/>
      <c r="D318" s="766"/>
      <c r="E318" s="766"/>
      <c r="F318" s="766"/>
      <c r="G318" s="766"/>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row>
    <row r="319" spans="1:53" ht="38.25" customHeight="1">
      <c r="A319" s="765" t="s">
        <v>1749</v>
      </c>
      <c r="B319" s="766"/>
      <c r="C319" s="766"/>
      <c r="D319" s="766"/>
      <c r="E319" s="766"/>
      <c r="F319" s="766"/>
      <c r="G319" s="766"/>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row>
    <row r="320" spans="1:53" s="14" customFormat="1" ht="165" customHeight="1">
      <c r="A320" s="707" t="s">
        <v>1750</v>
      </c>
      <c r="B320" s="713" t="s">
        <v>1153</v>
      </c>
      <c r="C320" s="713" t="s">
        <v>1152</v>
      </c>
      <c r="D320" s="713" t="s">
        <v>995</v>
      </c>
      <c r="E320" s="713" t="s">
        <v>106</v>
      </c>
      <c r="F320" s="712" t="s">
        <v>112</v>
      </c>
      <c r="G320" s="712" t="s">
        <v>111</v>
      </c>
    </row>
    <row r="321" spans="1:53" ht="32.25" customHeight="1">
      <c r="A321" s="765" t="s">
        <v>1751</v>
      </c>
      <c r="B321" s="766"/>
      <c r="C321" s="766"/>
      <c r="D321" s="766"/>
      <c r="E321" s="766"/>
      <c r="F321" s="766"/>
      <c r="G321" s="766"/>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row>
    <row r="322" spans="1:53" ht="28.5" customHeight="1">
      <c r="A322" s="765" t="s">
        <v>2013</v>
      </c>
      <c r="B322" s="766"/>
      <c r="C322" s="766"/>
      <c r="D322" s="766"/>
      <c r="E322" s="766"/>
      <c r="F322" s="766"/>
      <c r="G322" s="766"/>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row>
    <row r="323" spans="1:53" ht="30.75" customHeight="1">
      <c r="A323" s="765" t="s">
        <v>1752</v>
      </c>
      <c r="B323" s="766"/>
      <c r="C323" s="766"/>
      <c r="D323" s="766"/>
      <c r="E323" s="766"/>
      <c r="F323" s="766"/>
      <c r="G323" s="766"/>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row>
    <row r="324" spans="1:53" s="14" customFormat="1" ht="81" customHeight="1">
      <c r="A324" s="707" t="s">
        <v>1753</v>
      </c>
      <c r="B324" s="714" t="s">
        <v>1419</v>
      </c>
      <c r="C324" s="714" t="s">
        <v>1420</v>
      </c>
      <c r="D324" s="714" t="s">
        <v>1421</v>
      </c>
      <c r="E324" s="714" t="s">
        <v>1422</v>
      </c>
      <c r="F324" s="712" t="s">
        <v>105</v>
      </c>
      <c r="G324" s="712"/>
    </row>
    <row r="325" spans="1:53" s="14" customFormat="1" ht="81" customHeight="1">
      <c r="A325" s="707" t="s">
        <v>1754</v>
      </c>
      <c r="B325" s="714" t="s">
        <v>106</v>
      </c>
      <c r="C325" s="714" t="s">
        <v>106</v>
      </c>
      <c r="D325" s="713" t="s">
        <v>110</v>
      </c>
      <c r="E325" s="714" t="s">
        <v>109</v>
      </c>
      <c r="F325" s="712" t="s">
        <v>105</v>
      </c>
      <c r="G325" s="712"/>
    </row>
    <row r="326" spans="1:53" ht="32.25" customHeight="1">
      <c r="A326" s="765" t="s">
        <v>1755</v>
      </c>
      <c r="B326" s="766"/>
      <c r="C326" s="766"/>
      <c r="D326" s="766"/>
      <c r="E326" s="766"/>
      <c r="F326" s="766"/>
      <c r="G326" s="766"/>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row>
    <row r="327" spans="1:53" ht="33.75" customHeight="1">
      <c r="A327" s="765" t="s">
        <v>1756</v>
      </c>
      <c r="B327" s="766"/>
      <c r="C327" s="766"/>
      <c r="D327" s="766"/>
      <c r="E327" s="766"/>
      <c r="F327" s="766"/>
      <c r="G327" s="766"/>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row>
    <row r="328" spans="1:53" ht="27" customHeight="1">
      <c r="A328" s="765" t="s">
        <v>1757</v>
      </c>
      <c r="B328" s="766"/>
      <c r="C328" s="766"/>
      <c r="D328" s="766"/>
      <c r="E328" s="766"/>
      <c r="F328" s="766"/>
      <c r="G328" s="766"/>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row>
    <row r="329" spans="1:53" s="14" customFormat="1" ht="81" customHeight="1">
      <c r="A329" s="707" t="s">
        <v>1758</v>
      </c>
      <c r="B329" s="714" t="s">
        <v>106</v>
      </c>
      <c r="C329" s="714" t="s">
        <v>108</v>
      </c>
      <c r="D329" s="713" t="s">
        <v>107</v>
      </c>
      <c r="E329" s="714" t="s">
        <v>106</v>
      </c>
      <c r="F329" s="712" t="s">
        <v>105</v>
      </c>
      <c r="G329" s="712" t="s">
        <v>104</v>
      </c>
    </row>
    <row r="330" spans="1:53" s="11" customFormat="1" ht="44.25" customHeight="1">
      <c r="A330" s="786" t="s">
        <v>103</v>
      </c>
      <c r="B330" s="787"/>
      <c r="C330" s="787"/>
      <c r="D330" s="787"/>
      <c r="E330" s="787"/>
      <c r="F330" s="787"/>
      <c r="G330" s="787"/>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2"/>
      <c r="AQ330" s="12"/>
      <c r="AR330" s="12"/>
      <c r="AS330" s="12"/>
      <c r="AT330" s="12"/>
      <c r="AU330" s="12"/>
      <c r="AV330" s="12"/>
      <c r="AW330" s="12"/>
      <c r="AX330" s="12"/>
      <c r="AY330" s="12"/>
      <c r="AZ330" s="12"/>
      <c r="BA330" s="12"/>
    </row>
    <row r="331" spans="1:53" s="11" customFormat="1" ht="58.5" customHeight="1">
      <c r="A331" s="777" t="s">
        <v>1759</v>
      </c>
      <c r="B331" s="777"/>
      <c r="C331" s="777"/>
      <c r="D331" s="777"/>
      <c r="E331" s="777"/>
      <c r="F331" s="777"/>
      <c r="G331" s="777"/>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c r="AX331" s="12"/>
      <c r="AY331" s="12"/>
      <c r="AZ331" s="12"/>
      <c r="BA331" s="12"/>
    </row>
    <row r="332" spans="1:53" s="11" customFormat="1" ht="52.5" customHeight="1">
      <c r="A332" s="777" t="s">
        <v>1760</v>
      </c>
      <c r="B332" s="777"/>
      <c r="C332" s="777"/>
      <c r="D332" s="777"/>
      <c r="E332" s="777"/>
      <c r="F332" s="777"/>
      <c r="G332" s="777"/>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row>
    <row r="333" spans="1:53" s="11" customFormat="1" ht="39.75" customHeight="1">
      <c r="A333" s="777" t="s">
        <v>1761</v>
      </c>
      <c r="B333" s="777"/>
      <c r="C333" s="777"/>
      <c r="D333" s="777"/>
      <c r="E333" s="777"/>
      <c r="F333" s="777"/>
      <c r="G333" s="777"/>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row>
    <row r="334" spans="1:53" s="11" customFormat="1" ht="116.25" customHeight="1">
      <c r="A334" s="665" t="s">
        <v>1762</v>
      </c>
      <c r="B334" s="664" t="s">
        <v>102</v>
      </c>
      <c r="C334" s="664" t="s">
        <v>101</v>
      </c>
      <c r="D334" s="664" t="s">
        <v>2</v>
      </c>
      <c r="E334" s="664" t="s">
        <v>2</v>
      </c>
      <c r="F334" s="666" t="s">
        <v>1471</v>
      </c>
      <c r="G334" s="666" t="s">
        <v>96</v>
      </c>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row>
    <row r="335" spans="1:53" s="11" customFormat="1" ht="120">
      <c r="A335" s="665" t="s">
        <v>1763</v>
      </c>
      <c r="B335" s="664" t="s">
        <v>100</v>
      </c>
      <c r="C335" s="664" t="s">
        <v>99</v>
      </c>
      <c r="D335" s="664" t="s">
        <v>2</v>
      </c>
      <c r="E335" s="664" t="s">
        <v>2</v>
      </c>
      <c r="F335" s="666" t="s">
        <v>1472</v>
      </c>
      <c r="G335" s="666"/>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row>
    <row r="336" spans="1:53" s="11" customFormat="1" ht="120">
      <c r="A336" s="665" t="s">
        <v>1764</v>
      </c>
      <c r="B336" s="664" t="s">
        <v>100</v>
      </c>
      <c r="C336" s="664" t="s">
        <v>99</v>
      </c>
      <c r="D336" s="664" t="s">
        <v>2</v>
      </c>
      <c r="E336" s="664" t="s">
        <v>2</v>
      </c>
      <c r="F336" s="666" t="s">
        <v>1472</v>
      </c>
      <c r="G336" s="666"/>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row>
    <row r="337" spans="1:53" s="11" customFormat="1" ht="111.75" customHeight="1">
      <c r="A337" s="715" t="s">
        <v>1765</v>
      </c>
      <c r="B337" s="664" t="s">
        <v>2</v>
      </c>
      <c r="C337" s="664" t="s">
        <v>967</v>
      </c>
      <c r="D337" s="664" t="s">
        <v>99</v>
      </c>
      <c r="E337" s="664" t="s">
        <v>2</v>
      </c>
      <c r="F337" s="664" t="s">
        <v>1472</v>
      </c>
      <c r="G337" s="666"/>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12"/>
      <c r="AY337" s="12"/>
      <c r="AZ337" s="12"/>
      <c r="BA337" s="12"/>
    </row>
    <row r="338" spans="1:53" s="11" customFormat="1" ht="39.75" customHeight="1">
      <c r="A338" s="777" t="s">
        <v>1766</v>
      </c>
      <c r="B338" s="777"/>
      <c r="C338" s="777"/>
      <c r="D338" s="777"/>
      <c r="E338" s="777"/>
      <c r="F338" s="777"/>
      <c r="G338" s="777"/>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row>
    <row r="339" spans="1:53" s="11" customFormat="1" ht="28.5" customHeight="1">
      <c r="A339" s="777" t="s">
        <v>1767</v>
      </c>
      <c r="B339" s="777"/>
      <c r="C339" s="777"/>
      <c r="D339" s="777"/>
      <c r="E339" s="777"/>
      <c r="F339" s="777"/>
      <c r="G339" s="777"/>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row>
    <row r="340" spans="1:53" s="11" customFormat="1" ht="31.5" customHeight="1">
      <c r="A340" s="777" t="s">
        <v>1768</v>
      </c>
      <c r="B340" s="777"/>
      <c r="C340" s="777"/>
      <c r="D340" s="777"/>
      <c r="E340" s="777"/>
      <c r="F340" s="777"/>
      <c r="G340" s="777"/>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row>
    <row r="341" spans="1:53" s="11" customFormat="1" ht="75">
      <c r="A341" s="665" t="s">
        <v>1769</v>
      </c>
      <c r="B341" s="664" t="s">
        <v>98</v>
      </c>
      <c r="C341" s="664" t="s">
        <v>1427</v>
      </c>
      <c r="D341" s="664" t="s">
        <v>97</v>
      </c>
      <c r="E341" s="664" t="s">
        <v>2</v>
      </c>
      <c r="F341" s="666" t="s">
        <v>1428</v>
      </c>
      <c r="G341" s="666"/>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c r="AX341" s="12"/>
      <c r="AY341" s="12"/>
      <c r="AZ341" s="12"/>
      <c r="BA341" s="12"/>
    </row>
    <row r="342" spans="1:53" s="11" customFormat="1" ht="70.5" customHeight="1">
      <c r="A342" s="665" t="s">
        <v>1770</v>
      </c>
      <c r="B342" s="664" t="s">
        <v>1468</v>
      </c>
      <c r="C342" s="664" t="s">
        <v>1469</v>
      </c>
      <c r="D342" s="664" t="s">
        <v>1470</v>
      </c>
      <c r="E342" s="664" t="s">
        <v>2</v>
      </c>
      <c r="F342" s="666" t="s">
        <v>93</v>
      </c>
      <c r="G342" s="666"/>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row>
    <row r="343" spans="1:53" s="11" customFormat="1" ht="165">
      <c r="A343" s="665" t="s">
        <v>1771</v>
      </c>
      <c r="B343" s="664" t="s">
        <v>95</v>
      </c>
      <c r="C343" s="664" t="s">
        <v>94</v>
      </c>
      <c r="D343" s="664" t="s">
        <v>2</v>
      </c>
      <c r="E343" s="664" t="s">
        <v>2</v>
      </c>
      <c r="F343" s="664" t="s">
        <v>93</v>
      </c>
      <c r="G343" s="664"/>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c r="AX343" s="12"/>
      <c r="AY343" s="12"/>
      <c r="AZ343" s="12"/>
      <c r="BA343" s="12"/>
    </row>
    <row r="344" spans="1:53" s="8" customFormat="1" ht="33" customHeight="1">
      <c r="A344" s="784" t="s">
        <v>92</v>
      </c>
      <c r="B344" s="785"/>
      <c r="C344" s="785"/>
      <c r="D344" s="785"/>
      <c r="E344" s="785"/>
      <c r="F344" s="785"/>
      <c r="G344" s="785"/>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row>
    <row r="345" spans="1:53" s="8" customFormat="1" ht="30" customHeight="1">
      <c r="A345" s="782" t="s">
        <v>1999</v>
      </c>
      <c r="B345" s="783"/>
      <c r="C345" s="783"/>
      <c r="D345" s="783"/>
      <c r="E345" s="783"/>
      <c r="F345" s="783"/>
      <c r="G345" s="783"/>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row>
    <row r="346" spans="1:53" s="8" customFormat="1" ht="27.75" customHeight="1">
      <c r="A346" s="777" t="s">
        <v>2000</v>
      </c>
      <c r="B346" s="777"/>
      <c r="C346" s="777"/>
      <c r="D346" s="777"/>
      <c r="E346" s="777"/>
      <c r="F346" s="777"/>
      <c r="G346" s="777"/>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row>
    <row r="347" spans="1:53" s="8" customFormat="1" ht="21.75" customHeight="1">
      <c r="A347" s="775" t="s">
        <v>1772</v>
      </c>
      <c r="B347" s="776"/>
      <c r="C347" s="776"/>
      <c r="D347" s="776"/>
      <c r="E347" s="776"/>
      <c r="F347" s="776"/>
      <c r="G347" s="776"/>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row>
    <row r="348" spans="1:53" s="8" customFormat="1" ht="80.25" customHeight="1">
      <c r="A348" s="716" t="s">
        <v>1991</v>
      </c>
      <c r="B348" s="664" t="s">
        <v>968</v>
      </c>
      <c r="C348" s="664" t="s">
        <v>90</v>
      </c>
      <c r="D348" s="664" t="s">
        <v>89</v>
      </c>
      <c r="E348" s="664" t="s">
        <v>89</v>
      </c>
      <c r="F348" s="664" t="s">
        <v>53</v>
      </c>
      <c r="G348" s="664" t="s">
        <v>86</v>
      </c>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row>
    <row r="349" spans="1:53" s="8" customFormat="1" ht="44.25" customHeight="1">
      <c r="A349" s="780" t="s">
        <v>1773</v>
      </c>
      <c r="B349" s="781"/>
      <c r="C349" s="781"/>
      <c r="D349" s="781"/>
      <c r="E349" s="781"/>
      <c r="F349" s="781"/>
      <c r="G349" s="781"/>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row>
    <row r="350" spans="1:53" s="8" customFormat="1" ht="46.5" customHeight="1">
      <c r="A350" s="777" t="s">
        <v>1774</v>
      </c>
      <c r="B350" s="777"/>
      <c r="C350" s="777"/>
      <c r="D350" s="777"/>
      <c r="E350" s="777"/>
      <c r="F350" s="777"/>
      <c r="G350" s="777"/>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row>
    <row r="351" spans="1:53" s="8" customFormat="1" ht="34.5" customHeight="1">
      <c r="A351" s="775" t="s">
        <v>1775</v>
      </c>
      <c r="B351" s="776"/>
      <c r="C351" s="776"/>
      <c r="D351" s="776"/>
      <c r="E351" s="776"/>
      <c r="F351" s="776"/>
      <c r="G351" s="776"/>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row>
    <row r="352" spans="1:53" s="8" customFormat="1" ht="87" customHeight="1">
      <c r="A352" s="823" t="s">
        <v>1776</v>
      </c>
      <c r="B352" s="664" t="s">
        <v>88</v>
      </c>
      <c r="C352" s="664" t="s">
        <v>87</v>
      </c>
      <c r="D352" s="664" t="s">
        <v>88</v>
      </c>
      <c r="E352" s="664" t="s">
        <v>87</v>
      </c>
      <c r="F352" s="664" t="s">
        <v>53</v>
      </c>
      <c r="G352" s="664" t="s">
        <v>86</v>
      </c>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row>
    <row r="353" spans="1:53" s="8" customFormat="1" ht="109.5" customHeight="1">
      <c r="A353" s="824"/>
      <c r="B353" s="664" t="s">
        <v>2</v>
      </c>
      <c r="C353" s="664" t="s">
        <v>85</v>
      </c>
      <c r="D353" s="664" t="s">
        <v>2</v>
      </c>
      <c r="E353" s="664" t="s">
        <v>84</v>
      </c>
      <c r="F353" s="664" t="s">
        <v>53</v>
      </c>
      <c r="G353" s="664" t="s">
        <v>83</v>
      </c>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9"/>
      <c r="AQ353" s="9"/>
      <c r="AR353" s="9"/>
      <c r="AS353" s="9"/>
      <c r="AT353" s="9"/>
      <c r="AU353" s="9"/>
      <c r="AV353" s="9"/>
      <c r="AW353" s="9"/>
      <c r="AX353" s="9"/>
      <c r="AY353" s="9"/>
      <c r="AZ353" s="9"/>
      <c r="BA353" s="9"/>
    </row>
    <row r="354" spans="1:53" s="8" customFormat="1" ht="72" customHeight="1">
      <c r="A354" s="824"/>
      <c r="B354" s="664" t="s">
        <v>82</v>
      </c>
      <c r="C354" s="664" t="s">
        <v>81</v>
      </c>
      <c r="D354" s="664" t="s">
        <v>81</v>
      </c>
      <c r="E354" s="664" t="s">
        <v>81</v>
      </c>
      <c r="F354" s="664" t="s">
        <v>53</v>
      </c>
      <c r="G354" s="664"/>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9"/>
      <c r="AQ354" s="9"/>
      <c r="AR354" s="9"/>
      <c r="AS354" s="9"/>
      <c r="AT354" s="9"/>
      <c r="AU354" s="9"/>
      <c r="AV354" s="9"/>
      <c r="AW354" s="9"/>
      <c r="AX354" s="9"/>
      <c r="AY354" s="9"/>
      <c r="AZ354" s="9"/>
      <c r="BA354" s="9"/>
    </row>
    <row r="355" spans="1:53" ht="75">
      <c r="A355" s="854"/>
      <c r="B355" s="664" t="s">
        <v>80</v>
      </c>
      <c r="C355" s="664" t="s">
        <v>79</v>
      </c>
      <c r="D355" s="664" t="s">
        <v>79</v>
      </c>
      <c r="E355" s="664" t="s">
        <v>79</v>
      </c>
      <c r="F355" s="664" t="s">
        <v>53</v>
      </c>
      <c r="G355" s="664"/>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row>
    <row r="356" spans="1:53" ht="42" customHeight="1">
      <c r="A356" s="775" t="s">
        <v>1777</v>
      </c>
      <c r="B356" s="776"/>
      <c r="C356" s="776"/>
      <c r="D356" s="776"/>
      <c r="E356" s="776"/>
      <c r="F356" s="776"/>
      <c r="G356" s="776"/>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row>
    <row r="357" spans="1:53" ht="33" customHeight="1">
      <c r="A357" s="777" t="s">
        <v>1778</v>
      </c>
      <c r="B357" s="777"/>
      <c r="C357" s="777"/>
      <c r="D357" s="777"/>
      <c r="E357" s="777"/>
      <c r="F357" s="777"/>
      <c r="G357" s="777"/>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row>
    <row r="358" spans="1:53" ht="38.25" customHeight="1">
      <c r="A358" s="775" t="s">
        <v>1779</v>
      </c>
      <c r="B358" s="776"/>
      <c r="C358" s="776"/>
      <c r="D358" s="776"/>
      <c r="E358" s="776"/>
      <c r="F358" s="776"/>
      <c r="G358" s="776"/>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row>
    <row r="359" spans="1:53" ht="75">
      <c r="A359" s="717" t="s">
        <v>1780</v>
      </c>
      <c r="B359" s="664" t="s">
        <v>2</v>
      </c>
      <c r="C359" s="664" t="s">
        <v>78</v>
      </c>
      <c r="D359" s="664" t="s">
        <v>2</v>
      </c>
      <c r="E359" s="664" t="s">
        <v>77</v>
      </c>
      <c r="F359" s="664" t="s">
        <v>53</v>
      </c>
      <c r="G359" s="664"/>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row>
    <row r="360" spans="1:53" ht="33" customHeight="1">
      <c r="A360" s="775" t="s">
        <v>1781</v>
      </c>
      <c r="B360" s="776"/>
      <c r="C360" s="776"/>
      <c r="D360" s="776"/>
      <c r="E360" s="776"/>
      <c r="F360" s="776"/>
      <c r="G360" s="776"/>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row>
    <row r="361" spans="1:53" ht="27" customHeight="1">
      <c r="A361" s="811" t="s">
        <v>1782</v>
      </c>
      <c r="B361" s="811"/>
      <c r="C361" s="811"/>
      <c r="D361" s="811"/>
      <c r="E361" s="811"/>
      <c r="F361" s="811"/>
      <c r="G361" s="811"/>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row>
    <row r="362" spans="1:53" ht="37.5" customHeight="1">
      <c r="A362" s="775" t="s">
        <v>1783</v>
      </c>
      <c r="B362" s="776"/>
      <c r="C362" s="776"/>
      <c r="D362" s="776"/>
      <c r="E362" s="776"/>
      <c r="F362" s="776"/>
      <c r="G362" s="776"/>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row>
    <row r="363" spans="1:53" ht="68.25" customHeight="1">
      <c r="A363" s="718" t="s">
        <v>1784</v>
      </c>
      <c r="B363" s="664" t="s">
        <v>76</v>
      </c>
      <c r="C363" s="664" t="s">
        <v>75</v>
      </c>
      <c r="D363" s="664" t="s">
        <v>2</v>
      </c>
      <c r="E363" s="664" t="s">
        <v>2</v>
      </c>
      <c r="F363" s="664" t="s">
        <v>53</v>
      </c>
      <c r="G363" s="664"/>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row>
    <row r="364" spans="1:53" ht="32.25" customHeight="1">
      <c r="A364" s="775" t="s">
        <v>1785</v>
      </c>
      <c r="B364" s="776"/>
      <c r="C364" s="776"/>
      <c r="D364" s="776"/>
      <c r="E364" s="776"/>
      <c r="F364" s="776"/>
      <c r="G364" s="776"/>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row>
    <row r="365" spans="1:53" ht="40.5" customHeight="1">
      <c r="A365" s="811" t="s">
        <v>1786</v>
      </c>
      <c r="B365" s="811"/>
      <c r="C365" s="811"/>
      <c r="D365" s="811"/>
      <c r="E365" s="811"/>
      <c r="F365" s="811"/>
      <c r="G365" s="811"/>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row>
    <row r="366" spans="1:53" ht="45.75" customHeight="1">
      <c r="A366" s="775" t="s">
        <v>1787</v>
      </c>
      <c r="B366" s="776"/>
      <c r="C366" s="776"/>
      <c r="D366" s="776"/>
      <c r="E366" s="776"/>
      <c r="F366" s="776"/>
      <c r="G366" s="776"/>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row>
    <row r="367" spans="1:53" ht="123" customHeight="1">
      <c r="A367" s="855" t="s">
        <v>1788</v>
      </c>
      <c r="B367" s="664" t="s">
        <v>74</v>
      </c>
      <c r="C367" s="664" t="s">
        <v>969</v>
      </c>
      <c r="D367" s="664" t="s">
        <v>73</v>
      </c>
      <c r="E367" s="664" t="s">
        <v>73</v>
      </c>
      <c r="F367" s="664" t="s">
        <v>53</v>
      </c>
      <c r="G367" s="664"/>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row>
    <row r="368" spans="1:53" ht="162" customHeight="1">
      <c r="A368" s="856"/>
      <c r="B368" s="664" t="s">
        <v>72</v>
      </c>
      <c r="C368" s="664" t="s">
        <v>71</v>
      </c>
      <c r="D368" s="664" t="s">
        <v>70</v>
      </c>
      <c r="E368" s="664" t="s">
        <v>69</v>
      </c>
      <c r="F368" s="664" t="s">
        <v>53</v>
      </c>
      <c r="G368" s="664"/>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row>
    <row r="369" spans="1:41" ht="150">
      <c r="A369" s="856"/>
      <c r="B369" s="664" t="s">
        <v>970</v>
      </c>
      <c r="C369" s="664" t="s">
        <v>971</v>
      </c>
      <c r="D369" s="664" t="s">
        <v>972</v>
      </c>
      <c r="E369" s="664" t="s">
        <v>973</v>
      </c>
      <c r="F369" s="664" t="s">
        <v>53</v>
      </c>
      <c r="G369" s="664"/>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row>
    <row r="370" spans="1:41" ht="78" customHeight="1">
      <c r="A370" s="857"/>
      <c r="B370" s="664" t="s">
        <v>68</v>
      </c>
      <c r="C370" s="664" t="s">
        <v>67</v>
      </c>
      <c r="D370" s="664" t="s">
        <v>67</v>
      </c>
      <c r="E370" s="664" t="s">
        <v>67</v>
      </c>
      <c r="F370" s="664" t="s">
        <v>53</v>
      </c>
      <c r="G370" s="664"/>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row>
    <row r="371" spans="1:41" ht="147" customHeight="1">
      <c r="A371" s="719" t="s">
        <v>1789</v>
      </c>
      <c r="B371" s="664" t="s">
        <v>66</v>
      </c>
      <c r="C371" s="664" t="s">
        <v>65</v>
      </c>
      <c r="D371" s="664" t="s">
        <v>974</v>
      </c>
      <c r="E371" s="664" t="s">
        <v>63</v>
      </c>
      <c r="F371" s="664" t="s">
        <v>53</v>
      </c>
      <c r="G371" s="664"/>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row>
    <row r="372" spans="1:41" ht="33.75" customHeight="1">
      <c r="A372" s="775" t="s">
        <v>1790</v>
      </c>
      <c r="B372" s="776"/>
      <c r="C372" s="776"/>
      <c r="D372" s="776"/>
      <c r="E372" s="776"/>
      <c r="F372" s="776"/>
      <c r="G372" s="776"/>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row>
    <row r="373" spans="1:41" ht="34.5" customHeight="1">
      <c r="A373" s="811" t="s">
        <v>1466</v>
      </c>
      <c r="B373" s="811"/>
      <c r="C373" s="811"/>
      <c r="D373" s="811"/>
      <c r="E373" s="811"/>
      <c r="F373" s="811"/>
      <c r="G373" s="811"/>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row>
    <row r="374" spans="1:41" ht="29.25" customHeight="1">
      <c r="A374" s="775" t="s">
        <v>1791</v>
      </c>
      <c r="B374" s="776"/>
      <c r="C374" s="776"/>
      <c r="D374" s="776"/>
      <c r="E374" s="776"/>
      <c r="F374" s="776"/>
      <c r="G374" s="776"/>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row>
    <row r="375" spans="1:41" ht="165" customHeight="1">
      <c r="A375" s="823" t="s">
        <v>1792</v>
      </c>
      <c r="B375" s="664" t="s">
        <v>2</v>
      </c>
      <c r="C375" s="664" t="s">
        <v>62</v>
      </c>
      <c r="D375" s="664" t="s">
        <v>2</v>
      </c>
      <c r="E375" s="664" t="s">
        <v>62</v>
      </c>
      <c r="F375" s="664" t="s">
        <v>53</v>
      </c>
      <c r="G375" s="664" t="s">
        <v>61</v>
      </c>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row>
    <row r="376" spans="1:41" ht="54.75" customHeight="1">
      <c r="A376" s="854"/>
      <c r="B376" s="664" t="s">
        <v>2</v>
      </c>
      <c r="C376" s="664" t="s">
        <v>60</v>
      </c>
      <c r="D376" s="664" t="s">
        <v>2</v>
      </c>
      <c r="E376" s="664" t="s">
        <v>60</v>
      </c>
      <c r="F376" s="664" t="s">
        <v>53</v>
      </c>
      <c r="G376" s="664"/>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row>
    <row r="377" spans="1:41" ht="41.25" customHeight="1">
      <c r="A377" s="775" t="s">
        <v>1793</v>
      </c>
      <c r="B377" s="776"/>
      <c r="C377" s="776"/>
      <c r="D377" s="776"/>
      <c r="E377" s="776"/>
      <c r="F377" s="776"/>
      <c r="G377" s="776"/>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row>
    <row r="378" spans="1:41" ht="51.75" customHeight="1">
      <c r="A378" s="811" t="s">
        <v>1794</v>
      </c>
      <c r="B378" s="811"/>
      <c r="C378" s="811"/>
      <c r="D378" s="811"/>
      <c r="E378" s="811"/>
      <c r="F378" s="811"/>
      <c r="G378" s="811"/>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row>
    <row r="379" spans="1:41" ht="33.75" customHeight="1">
      <c r="A379" s="775" t="s">
        <v>1795</v>
      </c>
      <c r="B379" s="776"/>
      <c r="C379" s="776"/>
      <c r="D379" s="776"/>
      <c r="E379" s="776"/>
      <c r="F379" s="776"/>
      <c r="G379" s="776"/>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row>
    <row r="380" spans="1:41" ht="141.75" customHeight="1">
      <c r="A380" s="823" t="s">
        <v>1796</v>
      </c>
      <c r="B380" s="664" t="s">
        <v>59</v>
      </c>
      <c r="C380" s="664" t="s">
        <v>59</v>
      </c>
      <c r="D380" s="664" t="s">
        <v>59</v>
      </c>
      <c r="E380" s="664" t="s">
        <v>59</v>
      </c>
      <c r="F380" s="664" t="s">
        <v>53</v>
      </c>
      <c r="G380" s="664"/>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row>
    <row r="381" spans="1:41" ht="75">
      <c r="A381" s="824"/>
      <c r="B381" s="664" t="s">
        <v>2</v>
      </c>
      <c r="C381" s="664" t="s">
        <v>58</v>
      </c>
      <c r="D381" s="664" t="s">
        <v>2</v>
      </c>
      <c r="E381" s="664" t="s">
        <v>58</v>
      </c>
      <c r="F381" s="664" t="s">
        <v>53</v>
      </c>
      <c r="G381" s="664"/>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row>
    <row r="382" spans="1:41" ht="60">
      <c r="A382" s="854"/>
      <c r="B382" s="664" t="s">
        <v>2</v>
      </c>
      <c r="C382" s="664" t="s">
        <v>57</v>
      </c>
      <c r="D382" s="664" t="s">
        <v>2</v>
      </c>
      <c r="E382" s="664" t="s">
        <v>57</v>
      </c>
      <c r="F382" s="664" t="s">
        <v>53</v>
      </c>
      <c r="G382" s="664"/>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row>
    <row r="383" spans="1:41" ht="108" customHeight="1">
      <c r="A383" s="823" t="s">
        <v>1797</v>
      </c>
      <c r="B383" s="664" t="s">
        <v>56</v>
      </c>
      <c r="C383" s="664" t="s">
        <v>55</v>
      </c>
      <c r="D383" s="664" t="s">
        <v>54</v>
      </c>
      <c r="E383" s="664" t="s">
        <v>2</v>
      </c>
      <c r="F383" s="664" t="s">
        <v>53</v>
      </c>
      <c r="G383" s="664"/>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row>
    <row r="384" spans="1:41" ht="69.75" customHeight="1">
      <c r="A384" s="824"/>
      <c r="B384" s="664" t="s">
        <v>52</v>
      </c>
      <c r="C384" s="664" t="s">
        <v>52</v>
      </c>
      <c r="D384" s="664" t="s">
        <v>52</v>
      </c>
      <c r="E384" s="664" t="s">
        <v>52</v>
      </c>
      <c r="F384" s="664" t="s">
        <v>53</v>
      </c>
      <c r="G384" s="664"/>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row>
    <row r="385" spans="1:53" ht="63.75" customHeight="1">
      <c r="A385" s="824"/>
      <c r="B385" s="664" t="s">
        <v>51</v>
      </c>
      <c r="C385" s="664" t="s">
        <v>2</v>
      </c>
      <c r="D385" s="664" t="s">
        <v>2</v>
      </c>
      <c r="E385" s="664" t="s">
        <v>2</v>
      </c>
      <c r="F385" s="664" t="s">
        <v>53</v>
      </c>
      <c r="G385" s="664"/>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row>
    <row r="386" spans="1:53" ht="75">
      <c r="A386" s="824"/>
      <c r="B386" s="664" t="s">
        <v>50</v>
      </c>
      <c r="C386" s="664" t="s">
        <v>2</v>
      </c>
      <c r="D386" s="664" t="s">
        <v>2</v>
      </c>
      <c r="E386" s="664" t="s">
        <v>2</v>
      </c>
      <c r="F386" s="664" t="s">
        <v>53</v>
      </c>
      <c r="G386" s="664"/>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row>
    <row r="387" spans="1:53" ht="81" customHeight="1">
      <c r="A387" s="824"/>
      <c r="B387" s="664" t="s">
        <v>49</v>
      </c>
      <c r="C387" s="664" t="s">
        <v>48</v>
      </c>
      <c r="D387" s="664" t="s">
        <v>48</v>
      </c>
      <c r="E387" s="664" t="s">
        <v>48</v>
      </c>
      <c r="F387" s="664" t="s">
        <v>53</v>
      </c>
      <c r="G387" s="664"/>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row>
    <row r="388" spans="1:53" s="6" customFormat="1" ht="40.5" customHeight="1">
      <c r="A388" s="819" t="s">
        <v>975</v>
      </c>
      <c r="B388" s="820"/>
      <c r="C388" s="820"/>
      <c r="D388" s="820"/>
      <c r="E388" s="820"/>
      <c r="F388" s="820"/>
      <c r="G388" s="820"/>
      <c r="H388" s="7"/>
      <c r="I388" s="7"/>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2"/>
      <c r="AQ388" s="2"/>
      <c r="AR388" s="2"/>
      <c r="AS388" s="2"/>
      <c r="AT388" s="2"/>
      <c r="AU388" s="2"/>
      <c r="AV388" s="2"/>
      <c r="AW388" s="2"/>
      <c r="AX388" s="2"/>
      <c r="AY388" s="2"/>
      <c r="AZ388" s="2"/>
      <c r="BA388" s="2"/>
    </row>
    <row r="389" spans="1:53" s="6" customFormat="1" ht="36.75" customHeight="1">
      <c r="A389" s="816" t="s">
        <v>1798</v>
      </c>
      <c r="B389" s="817"/>
      <c r="C389" s="817"/>
      <c r="D389" s="817"/>
      <c r="E389" s="817"/>
      <c r="F389" s="817"/>
      <c r="G389" s="817"/>
      <c r="H389" s="7"/>
      <c r="I389" s="7"/>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2"/>
      <c r="AQ389" s="2"/>
      <c r="AR389" s="2"/>
      <c r="AS389" s="2"/>
      <c r="AT389" s="2"/>
      <c r="AU389" s="2"/>
      <c r="AV389" s="2"/>
      <c r="AW389" s="2"/>
      <c r="AX389" s="2"/>
      <c r="AY389" s="2"/>
      <c r="AZ389" s="2"/>
      <c r="BA389" s="2"/>
    </row>
    <row r="390" spans="1:53" s="6" customFormat="1" ht="39" customHeight="1">
      <c r="A390" s="821" t="s">
        <v>1799</v>
      </c>
      <c r="B390" s="822"/>
      <c r="C390" s="822"/>
      <c r="D390" s="822"/>
      <c r="E390" s="822"/>
      <c r="F390" s="822"/>
      <c r="G390" s="822"/>
      <c r="H390" s="7"/>
      <c r="I390" s="7"/>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2"/>
      <c r="AQ390" s="2"/>
      <c r="AR390" s="2"/>
      <c r="AS390" s="2"/>
      <c r="AT390" s="2"/>
      <c r="AU390" s="2"/>
      <c r="AV390" s="2"/>
      <c r="AW390" s="2"/>
      <c r="AX390" s="2"/>
      <c r="AY390" s="2"/>
      <c r="AZ390" s="2"/>
      <c r="BA390" s="2"/>
    </row>
    <row r="391" spans="1:53" s="6" customFormat="1" ht="39" customHeight="1">
      <c r="A391" s="821" t="s">
        <v>1800</v>
      </c>
      <c r="B391" s="822"/>
      <c r="C391" s="822"/>
      <c r="D391" s="822"/>
      <c r="E391" s="822"/>
      <c r="F391" s="822"/>
      <c r="G391" s="822"/>
      <c r="H391" s="7"/>
      <c r="I391" s="7"/>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2"/>
      <c r="AQ391" s="2"/>
      <c r="AR391" s="2"/>
      <c r="AS391" s="2"/>
      <c r="AT391" s="2"/>
      <c r="AU391" s="2"/>
      <c r="AV391" s="2"/>
      <c r="AW391" s="2"/>
      <c r="AX391" s="2"/>
      <c r="AY391" s="2"/>
      <c r="AZ391" s="2"/>
      <c r="BA391" s="2"/>
    </row>
    <row r="392" spans="1:53" s="6" customFormat="1" ht="102" customHeight="1">
      <c r="A392" s="720" t="s">
        <v>1801</v>
      </c>
      <c r="B392" s="721" t="s">
        <v>1195</v>
      </c>
      <c r="C392" s="722" t="s">
        <v>1348</v>
      </c>
      <c r="D392" s="699" t="s">
        <v>2</v>
      </c>
      <c r="E392" s="699" t="s">
        <v>2</v>
      </c>
      <c r="F392" s="723" t="s">
        <v>45</v>
      </c>
      <c r="G392" s="723" t="s">
        <v>47</v>
      </c>
      <c r="H392" s="7"/>
      <c r="I392" s="7"/>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2"/>
      <c r="AQ392" s="2"/>
      <c r="AR392" s="2"/>
      <c r="AS392" s="2"/>
      <c r="AT392" s="2"/>
      <c r="AU392" s="2"/>
      <c r="AV392" s="2"/>
      <c r="AW392" s="2"/>
      <c r="AX392" s="2"/>
      <c r="AY392" s="2"/>
      <c r="AZ392" s="2"/>
      <c r="BA392" s="2"/>
    </row>
    <row r="393" spans="1:53" s="6" customFormat="1" ht="69.75" customHeight="1">
      <c r="A393" s="720" t="s">
        <v>1802</v>
      </c>
      <c r="B393" s="721" t="s">
        <v>1195</v>
      </c>
      <c r="C393" s="722" t="s">
        <v>1349</v>
      </c>
      <c r="D393" s="699" t="s">
        <v>2</v>
      </c>
      <c r="E393" s="699" t="s">
        <v>2</v>
      </c>
      <c r="F393" s="723" t="s">
        <v>45</v>
      </c>
      <c r="G393" s="723" t="s">
        <v>47</v>
      </c>
      <c r="H393" s="7"/>
      <c r="I393" s="7"/>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2"/>
      <c r="AQ393" s="2"/>
      <c r="AR393" s="2"/>
      <c r="AS393" s="2"/>
      <c r="AT393" s="2"/>
      <c r="AU393" s="2"/>
      <c r="AV393" s="2"/>
      <c r="AW393" s="2"/>
      <c r="AX393" s="2"/>
      <c r="AY393" s="2"/>
      <c r="AZ393" s="2"/>
      <c r="BA393" s="2"/>
    </row>
    <row r="394" spans="1:53" s="6" customFormat="1" ht="39" customHeight="1">
      <c r="A394" s="816" t="s">
        <v>1803</v>
      </c>
      <c r="B394" s="817"/>
      <c r="C394" s="817"/>
      <c r="D394" s="817"/>
      <c r="E394" s="817"/>
      <c r="F394" s="817"/>
      <c r="G394" s="817"/>
      <c r="H394" s="7"/>
      <c r="I394" s="7"/>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2"/>
      <c r="AQ394" s="2"/>
      <c r="AR394" s="2"/>
      <c r="AS394" s="2"/>
      <c r="AT394" s="2"/>
      <c r="AU394" s="2"/>
      <c r="AV394" s="2"/>
      <c r="AW394" s="2"/>
      <c r="AX394" s="2"/>
      <c r="AY394" s="2"/>
      <c r="AZ394" s="2"/>
      <c r="BA394" s="2"/>
    </row>
    <row r="395" spans="1:53" s="6" customFormat="1" ht="37.5" customHeight="1">
      <c r="A395" s="821" t="s">
        <v>1804</v>
      </c>
      <c r="B395" s="822"/>
      <c r="C395" s="822"/>
      <c r="D395" s="822"/>
      <c r="E395" s="822"/>
      <c r="F395" s="822"/>
      <c r="G395" s="822"/>
      <c r="H395" s="7"/>
      <c r="I395" s="7"/>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2"/>
      <c r="AQ395" s="2"/>
      <c r="AR395" s="2"/>
      <c r="AS395" s="2"/>
      <c r="AT395" s="2"/>
      <c r="AU395" s="2"/>
      <c r="AV395" s="2"/>
      <c r="AW395" s="2"/>
      <c r="AX395" s="2"/>
      <c r="AY395" s="2"/>
      <c r="AZ395" s="2"/>
      <c r="BA395" s="2"/>
    </row>
    <row r="396" spans="1:53" s="6" customFormat="1" ht="39.75" customHeight="1">
      <c r="A396" s="821" t="s">
        <v>1805</v>
      </c>
      <c r="B396" s="822"/>
      <c r="C396" s="822"/>
      <c r="D396" s="822"/>
      <c r="E396" s="822"/>
      <c r="F396" s="822"/>
      <c r="G396" s="822"/>
      <c r="H396" s="7"/>
      <c r="I396" s="7"/>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2"/>
      <c r="AQ396" s="2"/>
      <c r="AR396" s="2"/>
      <c r="AS396" s="2"/>
      <c r="AT396" s="2"/>
      <c r="AU396" s="2"/>
      <c r="AV396" s="2"/>
      <c r="AW396" s="2"/>
      <c r="AX396" s="2"/>
      <c r="AY396" s="2"/>
      <c r="AZ396" s="2"/>
      <c r="BA396" s="2"/>
    </row>
    <row r="397" spans="1:53" s="6" customFormat="1" ht="42.75" customHeight="1">
      <c r="A397" s="720" t="s">
        <v>1806</v>
      </c>
      <c r="B397" s="812" t="s">
        <v>46</v>
      </c>
      <c r="C397" s="813"/>
      <c r="D397" s="699" t="s">
        <v>2</v>
      </c>
      <c r="E397" s="723" t="s">
        <v>2</v>
      </c>
      <c r="F397" s="723" t="s">
        <v>45</v>
      </c>
      <c r="G397" s="723"/>
      <c r="H397" s="7"/>
      <c r="I397" s="7"/>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2"/>
      <c r="AQ397" s="2"/>
      <c r="AR397" s="2"/>
      <c r="AS397" s="2"/>
      <c r="AT397" s="2"/>
      <c r="AU397" s="2"/>
      <c r="AV397" s="2"/>
      <c r="AW397" s="2"/>
      <c r="AX397" s="2"/>
      <c r="AY397" s="2"/>
      <c r="AZ397" s="2"/>
      <c r="BA397" s="2"/>
    </row>
    <row r="398" spans="1:53" s="6" customFormat="1" ht="106.5" customHeight="1">
      <c r="A398" s="724" t="s">
        <v>1807</v>
      </c>
      <c r="B398" s="699" t="s">
        <v>2</v>
      </c>
      <c r="C398" s="699" t="s">
        <v>1196</v>
      </c>
      <c r="D398" s="699" t="s">
        <v>1350</v>
      </c>
      <c r="E398" s="725" t="s">
        <v>1351</v>
      </c>
      <c r="F398" s="723" t="s">
        <v>45</v>
      </c>
      <c r="G398" s="723"/>
      <c r="H398" s="7"/>
      <c r="I398" s="7"/>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2"/>
      <c r="AQ398" s="2"/>
      <c r="AR398" s="2"/>
      <c r="AS398" s="2"/>
      <c r="AT398" s="2"/>
      <c r="AU398" s="2"/>
      <c r="AV398" s="2"/>
      <c r="AW398" s="2"/>
      <c r="AX398" s="2"/>
      <c r="AY398" s="2"/>
      <c r="AZ398" s="2"/>
      <c r="BA398" s="2"/>
    </row>
    <row r="399" spans="1:53" s="6" customFormat="1" ht="85.5" customHeight="1">
      <c r="A399" s="720" t="s">
        <v>1808</v>
      </c>
      <c r="B399" s="812" t="s">
        <v>44</v>
      </c>
      <c r="C399" s="813"/>
      <c r="D399" s="699" t="s">
        <v>2</v>
      </c>
      <c r="E399" s="723" t="s">
        <v>2</v>
      </c>
      <c r="F399" s="723" t="s">
        <v>41</v>
      </c>
      <c r="G399" s="723"/>
      <c r="H399" s="7"/>
      <c r="I399" s="7"/>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2"/>
      <c r="AQ399" s="2"/>
      <c r="AR399" s="2"/>
      <c r="AS399" s="2"/>
      <c r="AT399" s="2"/>
      <c r="AU399" s="2"/>
      <c r="AV399" s="2"/>
      <c r="AW399" s="2"/>
      <c r="AX399" s="2"/>
      <c r="AY399" s="2"/>
      <c r="AZ399" s="2"/>
      <c r="BA399" s="2"/>
    </row>
    <row r="400" spans="1:53" s="6" customFormat="1" ht="78" customHeight="1">
      <c r="A400" s="720" t="s">
        <v>1809</v>
      </c>
      <c r="B400" s="812" t="s">
        <v>43</v>
      </c>
      <c r="C400" s="814"/>
      <c r="D400" s="814"/>
      <c r="E400" s="813"/>
      <c r="F400" s="723" t="s">
        <v>41</v>
      </c>
      <c r="G400" s="723"/>
      <c r="H400" s="7"/>
      <c r="I400" s="7"/>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2"/>
      <c r="AQ400" s="2"/>
      <c r="AR400" s="2"/>
      <c r="AS400" s="2"/>
      <c r="AT400" s="2"/>
      <c r="AU400" s="2"/>
      <c r="AV400" s="2"/>
      <c r="AW400" s="2"/>
      <c r="AX400" s="2"/>
      <c r="AY400" s="2"/>
      <c r="AZ400" s="2"/>
      <c r="BA400" s="2"/>
    </row>
    <row r="401" spans="1:53" s="6" customFormat="1" ht="76.5" customHeight="1">
      <c r="A401" s="720" t="s">
        <v>1810</v>
      </c>
      <c r="B401" s="812" t="s">
        <v>42</v>
      </c>
      <c r="C401" s="815"/>
      <c r="D401" s="815"/>
      <c r="E401" s="813"/>
      <c r="F401" s="723" t="s">
        <v>41</v>
      </c>
      <c r="G401" s="723"/>
      <c r="H401" s="7"/>
      <c r="I401" s="7"/>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2"/>
      <c r="AQ401" s="2"/>
      <c r="AR401" s="2"/>
      <c r="AS401" s="2"/>
      <c r="AT401" s="2"/>
      <c r="AU401" s="2"/>
      <c r="AV401" s="2"/>
      <c r="AW401" s="2"/>
      <c r="AX401" s="2"/>
      <c r="AY401" s="2"/>
      <c r="AZ401" s="2"/>
      <c r="BA401" s="2"/>
    </row>
    <row r="402" spans="1:53" s="6" customFormat="1" ht="121.5" customHeight="1">
      <c r="A402" s="720" t="s">
        <v>1811</v>
      </c>
      <c r="B402" s="699" t="s">
        <v>1197</v>
      </c>
      <c r="C402" s="699" t="s">
        <v>1198</v>
      </c>
      <c r="D402" s="699" t="s">
        <v>1199</v>
      </c>
      <c r="E402" s="725" t="s">
        <v>1200</v>
      </c>
      <c r="F402" s="723" t="s">
        <v>41</v>
      </c>
      <c r="G402" s="723"/>
      <c r="H402" s="7"/>
      <c r="I402" s="7"/>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2"/>
      <c r="AQ402" s="2"/>
      <c r="AR402" s="2"/>
      <c r="AS402" s="2"/>
      <c r="AT402" s="2"/>
      <c r="AU402" s="2"/>
      <c r="AV402" s="2"/>
      <c r="AW402" s="2"/>
      <c r="AX402" s="2"/>
      <c r="AY402" s="2"/>
      <c r="AZ402" s="2"/>
      <c r="BA402" s="2"/>
    </row>
    <row r="403" spans="1:53" s="6" customFormat="1" ht="39.75" customHeight="1">
      <c r="A403" s="816" t="s">
        <v>1812</v>
      </c>
      <c r="B403" s="817"/>
      <c r="C403" s="818"/>
      <c r="D403" s="818"/>
      <c r="E403" s="817"/>
      <c r="F403" s="817"/>
      <c r="G403" s="817"/>
      <c r="H403" s="7"/>
      <c r="I403" s="7"/>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2"/>
      <c r="AQ403" s="2"/>
      <c r="AR403" s="2"/>
      <c r="AS403" s="2"/>
      <c r="AT403" s="2"/>
      <c r="AU403" s="2"/>
      <c r="AV403" s="2"/>
      <c r="AW403" s="2"/>
      <c r="AX403" s="2"/>
      <c r="AY403" s="2"/>
      <c r="AZ403" s="2"/>
      <c r="BA403" s="2"/>
    </row>
    <row r="404" spans="1:53" s="6" customFormat="1" ht="40.5" customHeight="1">
      <c r="A404" s="821" t="s">
        <v>1813</v>
      </c>
      <c r="B404" s="822"/>
      <c r="C404" s="822"/>
      <c r="D404" s="822"/>
      <c r="E404" s="822"/>
      <c r="F404" s="822"/>
      <c r="G404" s="822"/>
      <c r="H404" s="7"/>
      <c r="I404" s="7"/>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2"/>
      <c r="AQ404" s="2"/>
      <c r="AR404" s="2"/>
      <c r="AS404" s="2"/>
      <c r="AT404" s="2"/>
      <c r="AU404" s="2"/>
      <c r="AV404" s="2"/>
      <c r="AW404" s="2"/>
      <c r="AX404" s="2"/>
      <c r="AY404" s="2"/>
      <c r="AZ404" s="2"/>
      <c r="BA404" s="2"/>
    </row>
    <row r="405" spans="1:53" s="6" customFormat="1" ht="39" customHeight="1">
      <c r="A405" s="838" t="s">
        <v>1814</v>
      </c>
      <c r="B405" s="839"/>
      <c r="C405" s="839"/>
      <c r="D405" s="839"/>
      <c r="E405" s="839"/>
      <c r="F405" s="839"/>
      <c r="G405" s="839"/>
      <c r="H405" s="7"/>
      <c r="I405" s="7"/>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2"/>
      <c r="AQ405" s="2"/>
      <c r="AR405" s="2"/>
      <c r="AS405" s="2"/>
      <c r="AT405" s="2"/>
      <c r="AU405" s="2"/>
      <c r="AV405" s="2"/>
      <c r="AW405" s="2"/>
      <c r="AX405" s="2"/>
      <c r="AY405" s="2"/>
      <c r="AZ405" s="2"/>
      <c r="BA405" s="2"/>
    </row>
    <row r="406" spans="1:53" s="6" customFormat="1" ht="102.75" customHeight="1">
      <c r="A406" s="835" t="s">
        <v>1815</v>
      </c>
      <c r="B406" s="725" t="s">
        <v>1154</v>
      </c>
      <c r="C406" s="699" t="s">
        <v>1155</v>
      </c>
      <c r="D406" s="699" t="s">
        <v>2</v>
      </c>
      <c r="E406" s="699" t="s">
        <v>2</v>
      </c>
      <c r="F406" s="699" t="s">
        <v>40</v>
      </c>
      <c r="G406" s="699"/>
      <c r="H406" s="7"/>
      <c r="I406" s="7"/>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2"/>
      <c r="AQ406" s="2"/>
      <c r="AR406" s="2"/>
      <c r="AS406" s="2"/>
      <c r="AT406" s="2"/>
      <c r="AU406" s="2"/>
      <c r="AV406" s="2"/>
      <c r="AW406" s="2"/>
      <c r="AX406" s="2"/>
      <c r="AY406" s="2"/>
      <c r="AZ406" s="2"/>
      <c r="BA406" s="2"/>
    </row>
    <row r="407" spans="1:53" s="6" customFormat="1" ht="102.75" customHeight="1">
      <c r="A407" s="837"/>
      <c r="B407" s="725" t="s">
        <v>1212</v>
      </c>
      <c r="C407" s="699" t="s">
        <v>1212</v>
      </c>
      <c r="D407" s="699" t="s">
        <v>1212</v>
      </c>
      <c r="E407" s="699" t="s">
        <v>1212</v>
      </c>
      <c r="F407" s="699" t="s">
        <v>40</v>
      </c>
      <c r="G407" s="699"/>
      <c r="H407" s="7"/>
      <c r="I407" s="7"/>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2"/>
      <c r="AQ407" s="2"/>
      <c r="AR407" s="2"/>
      <c r="AS407" s="2"/>
      <c r="AT407" s="2"/>
      <c r="AU407" s="2"/>
      <c r="AV407" s="2"/>
      <c r="AW407" s="2"/>
      <c r="AX407" s="2"/>
      <c r="AY407" s="2"/>
      <c r="AZ407" s="2"/>
      <c r="BA407" s="2"/>
    </row>
    <row r="408" spans="1:53" s="6" customFormat="1" ht="158.25" customHeight="1">
      <c r="A408" s="726" t="s">
        <v>1816</v>
      </c>
      <c r="B408" s="725" t="s">
        <v>2</v>
      </c>
      <c r="C408" s="699" t="s">
        <v>1352</v>
      </c>
      <c r="D408" s="699" t="s">
        <v>2</v>
      </c>
      <c r="E408" s="699" t="s">
        <v>2</v>
      </c>
      <c r="F408" s="699" t="s">
        <v>40</v>
      </c>
      <c r="G408" s="699"/>
      <c r="H408" s="7"/>
      <c r="I408" s="7"/>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2"/>
      <c r="AQ408" s="2"/>
      <c r="AR408" s="2"/>
      <c r="AS408" s="2"/>
      <c r="AT408" s="2"/>
      <c r="AU408" s="2"/>
      <c r="AV408" s="2"/>
      <c r="AW408" s="2"/>
      <c r="AX408" s="2"/>
      <c r="AY408" s="2"/>
      <c r="AZ408" s="2"/>
      <c r="BA408" s="2"/>
    </row>
    <row r="409" spans="1:53" s="6" customFormat="1" ht="140.25" customHeight="1">
      <c r="A409" s="720" t="s">
        <v>1817</v>
      </c>
      <c r="B409" s="725" t="s">
        <v>1451</v>
      </c>
      <c r="C409" s="699" t="s">
        <v>1452</v>
      </c>
      <c r="D409" s="699" t="s">
        <v>2</v>
      </c>
      <c r="E409" s="699" t="s">
        <v>2</v>
      </c>
      <c r="F409" s="699" t="s">
        <v>1453</v>
      </c>
      <c r="G409" s="699" t="s">
        <v>41</v>
      </c>
      <c r="H409" s="7"/>
      <c r="I409" s="7"/>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2"/>
      <c r="AQ409" s="2"/>
      <c r="AR409" s="2"/>
      <c r="AS409" s="2"/>
      <c r="AT409" s="2"/>
      <c r="AU409" s="2"/>
      <c r="AV409" s="2"/>
      <c r="AW409" s="2"/>
      <c r="AX409" s="2"/>
      <c r="AY409" s="2"/>
      <c r="AZ409" s="2"/>
      <c r="BA409" s="2"/>
    </row>
    <row r="410" spans="1:53" s="6" customFormat="1" ht="134.25" customHeight="1">
      <c r="A410" s="720" t="s">
        <v>1818</v>
      </c>
      <c r="B410" s="699" t="s">
        <v>2</v>
      </c>
      <c r="C410" s="699" t="s">
        <v>1201</v>
      </c>
      <c r="D410" s="699" t="s">
        <v>2</v>
      </c>
      <c r="E410" s="725" t="s">
        <v>1156</v>
      </c>
      <c r="F410" s="699" t="s">
        <v>37</v>
      </c>
      <c r="G410" s="699"/>
      <c r="H410" s="7"/>
      <c r="I410" s="7"/>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2"/>
      <c r="AQ410" s="2"/>
      <c r="AR410" s="2"/>
      <c r="AS410" s="2"/>
      <c r="AT410" s="2"/>
      <c r="AU410" s="2"/>
      <c r="AV410" s="2"/>
      <c r="AW410" s="2"/>
      <c r="AX410" s="2"/>
      <c r="AY410" s="2"/>
      <c r="AZ410" s="2"/>
      <c r="BA410" s="2"/>
    </row>
    <row r="411" spans="1:53" s="6" customFormat="1" ht="42" customHeight="1">
      <c r="A411" s="835" t="s">
        <v>1819</v>
      </c>
      <c r="B411" s="812" t="s">
        <v>39</v>
      </c>
      <c r="C411" s="814"/>
      <c r="D411" s="814"/>
      <c r="E411" s="813"/>
      <c r="F411" s="699" t="s">
        <v>37</v>
      </c>
      <c r="G411" s="699"/>
      <c r="H411" s="7"/>
      <c r="I411" s="7"/>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2"/>
      <c r="AQ411" s="2"/>
      <c r="AR411" s="2"/>
      <c r="AS411" s="2"/>
      <c r="AT411" s="2"/>
      <c r="AU411" s="2"/>
      <c r="AV411" s="2"/>
      <c r="AW411" s="2"/>
      <c r="AX411" s="2"/>
      <c r="AY411" s="2"/>
      <c r="AZ411" s="2"/>
      <c r="BA411" s="2"/>
    </row>
    <row r="412" spans="1:53" s="6" customFormat="1" ht="45">
      <c r="A412" s="836"/>
      <c r="B412" s="699" t="s">
        <v>1157</v>
      </c>
      <c r="C412" s="727" t="s">
        <v>2</v>
      </c>
      <c r="D412" s="699" t="s">
        <v>1157</v>
      </c>
      <c r="E412" s="725" t="s">
        <v>2</v>
      </c>
      <c r="F412" s="699" t="s">
        <v>37</v>
      </c>
      <c r="G412" s="699"/>
      <c r="H412" s="7"/>
      <c r="I412" s="7"/>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2"/>
      <c r="AQ412" s="2"/>
      <c r="AR412" s="2"/>
      <c r="AS412" s="2"/>
      <c r="AT412" s="2"/>
      <c r="AU412" s="2"/>
      <c r="AV412" s="2"/>
      <c r="AW412" s="2"/>
      <c r="AX412" s="2"/>
      <c r="AY412" s="2"/>
      <c r="AZ412" s="2"/>
      <c r="BA412" s="2"/>
    </row>
    <row r="413" spans="1:53" s="6" customFormat="1" ht="60">
      <c r="A413" s="836"/>
      <c r="B413" s="699" t="s">
        <v>2</v>
      </c>
      <c r="C413" s="702" t="s">
        <v>1164</v>
      </c>
      <c r="D413" s="699" t="s">
        <v>1158</v>
      </c>
      <c r="E413" s="725" t="s">
        <v>2</v>
      </c>
      <c r="F413" s="699" t="s">
        <v>37</v>
      </c>
      <c r="G413" s="699"/>
      <c r="H413" s="7"/>
      <c r="I413" s="7"/>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2"/>
      <c r="AQ413" s="2"/>
      <c r="AR413" s="2"/>
      <c r="AS413" s="2"/>
      <c r="AT413" s="2"/>
      <c r="AU413" s="2"/>
      <c r="AV413" s="2"/>
      <c r="AW413" s="2"/>
      <c r="AX413" s="2"/>
      <c r="AY413" s="2"/>
      <c r="AZ413" s="2"/>
      <c r="BA413" s="2"/>
    </row>
    <row r="414" spans="1:53" s="6" customFormat="1" ht="75">
      <c r="A414" s="836"/>
      <c r="B414" s="699" t="s">
        <v>1159</v>
      </c>
      <c r="C414" s="699" t="s">
        <v>2</v>
      </c>
      <c r="D414" s="699" t="s">
        <v>2</v>
      </c>
      <c r="E414" s="725" t="s">
        <v>1163</v>
      </c>
      <c r="F414" s="699" t="s">
        <v>37</v>
      </c>
      <c r="G414" s="699"/>
      <c r="H414" s="7"/>
      <c r="I414" s="7"/>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2"/>
      <c r="AQ414" s="2"/>
      <c r="AR414" s="2"/>
      <c r="AS414" s="2"/>
      <c r="AT414" s="2"/>
      <c r="AU414" s="2"/>
      <c r="AV414" s="2"/>
      <c r="AW414" s="2"/>
      <c r="AX414" s="2"/>
      <c r="AY414" s="2"/>
      <c r="AZ414" s="2"/>
      <c r="BA414" s="2"/>
    </row>
    <row r="415" spans="1:53" s="6" customFormat="1" ht="90" customHeight="1">
      <c r="A415" s="836"/>
      <c r="B415" s="699" t="s">
        <v>1160</v>
      </c>
      <c r="C415" s="699" t="s">
        <v>1161</v>
      </c>
      <c r="D415" s="699" t="s">
        <v>1160</v>
      </c>
      <c r="E415" s="725" t="s">
        <v>1162</v>
      </c>
      <c r="F415" s="699" t="s">
        <v>37</v>
      </c>
      <c r="G415" s="699"/>
      <c r="H415" s="7"/>
      <c r="I415" s="7"/>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2"/>
      <c r="AQ415" s="2"/>
      <c r="AR415" s="2"/>
      <c r="AS415" s="2"/>
      <c r="AT415" s="2"/>
      <c r="AU415" s="2"/>
      <c r="AV415" s="2"/>
      <c r="AW415" s="2"/>
      <c r="AX415" s="2"/>
      <c r="AY415" s="2"/>
      <c r="AZ415" s="2"/>
      <c r="BA415" s="2"/>
    </row>
    <row r="416" spans="1:53" s="6" customFormat="1" ht="51" customHeight="1">
      <c r="A416" s="837"/>
      <c r="B416" s="812" t="s">
        <v>38</v>
      </c>
      <c r="C416" s="814"/>
      <c r="D416" s="814"/>
      <c r="E416" s="813"/>
      <c r="F416" s="699" t="s">
        <v>37</v>
      </c>
      <c r="G416" s="699"/>
      <c r="H416" s="7"/>
      <c r="I416" s="7"/>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2"/>
      <c r="AQ416" s="2"/>
      <c r="AR416" s="2"/>
      <c r="AS416" s="2"/>
      <c r="AT416" s="2"/>
      <c r="AU416" s="2"/>
      <c r="AV416" s="2"/>
      <c r="AW416" s="2"/>
      <c r="AX416" s="2"/>
      <c r="AY416" s="2"/>
      <c r="AZ416" s="2"/>
      <c r="BA416" s="2"/>
    </row>
    <row r="417" spans="1:53" s="6" customFormat="1" ht="81" customHeight="1">
      <c r="A417" s="720" t="s">
        <v>1820</v>
      </c>
      <c r="B417" s="728" t="s">
        <v>1202</v>
      </c>
      <c r="C417" s="725" t="s">
        <v>1202</v>
      </c>
      <c r="D417" s="728" t="s">
        <v>1203</v>
      </c>
      <c r="E417" s="725" t="s">
        <v>1203</v>
      </c>
      <c r="F417" s="699" t="s">
        <v>37</v>
      </c>
      <c r="G417" s="699"/>
      <c r="H417" s="7"/>
      <c r="I417" s="7"/>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2"/>
      <c r="AQ417" s="2"/>
      <c r="AR417" s="2"/>
      <c r="AS417" s="2"/>
      <c r="AT417" s="2"/>
      <c r="AU417" s="2"/>
      <c r="AV417" s="2"/>
      <c r="AW417" s="2"/>
      <c r="AX417" s="2"/>
      <c r="AY417" s="2"/>
      <c r="AZ417" s="2"/>
      <c r="BA417" s="2"/>
    </row>
    <row r="418" spans="1:53" ht="31.5" customHeight="1">
      <c r="A418" s="850" t="s">
        <v>1952</v>
      </c>
      <c r="B418" s="851"/>
      <c r="C418" s="851"/>
      <c r="D418" s="851"/>
      <c r="E418" s="851"/>
      <c r="F418" s="851"/>
      <c r="G418" s="851"/>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row>
    <row r="419" spans="1:53" ht="31.5" customHeight="1">
      <c r="A419" s="852" t="s">
        <v>1990</v>
      </c>
      <c r="B419" s="853"/>
      <c r="C419" s="853"/>
      <c r="D419" s="853"/>
      <c r="E419" s="853"/>
      <c r="F419" s="853"/>
      <c r="G419" s="853"/>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row>
    <row r="420" spans="1:53" ht="31.5" customHeight="1">
      <c r="A420" s="840" t="s">
        <v>1828</v>
      </c>
      <c r="B420" s="841"/>
      <c r="C420" s="841"/>
      <c r="D420" s="841"/>
      <c r="E420" s="841"/>
      <c r="F420" s="841"/>
      <c r="G420" s="841"/>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row>
    <row r="421" spans="1:53" ht="46.5" customHeight="1">
      <c r="A421" s="840" t="s">
        <v>1829</v>
      </c>
      <c r="B421" s="841"/>
      <c r="C421" s="841"/>
      <c r="D421" s="841"/>
      <c r="E421" s="731"/>
      <c r="F421" s="731"/>
      <c r="G421" s="731"/>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row>
    <row r="422" spans="1:53" ht="272.25" customHeight="1">
      <c r="A422" s="684" t="s">
        <v>1953</v>
      </c>
      <c r="B422" s="859" t="s">
        <v>1204</v>
      </c>
      <c r="C422" s="861"/>
      <c r="D422" s="929" t="s">
        <v>1205</v>
      </c>
      <c r="E422" s="930"/>
      <c r="F422" s="666" t="s">
        <v>34</v>
      </c>
      <c r="G422" s="666" t="s">
        <v>1193</v>
      </c>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row>
    <row r="423" spans="1:53" ht="168.75" customHeight="1">
      <c r="A423" s="732" t="s">
        <v>1954</v>
      </c>
      <c r="B423" s="669" t="s">
        <v>1169</v>
      </c>
      <c r="C423" s="664" t="s">
        <v>1168</v>
      </c>
      <c r="D423" s="677" t="s">
        <v>1167</v>
      </c>
      <c r="E423" s="669" t="s">
        <v>2</v>
      </c>
      <c r="F423" s="666" t="s">
        <v>34</v>
      </c>
      <c r="G423" s="666" t="s">
        <v>1166</v>
      </c>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row>
    <row r="424" spans="1:53" ht="90">
      <c r="A424" s="715" t="s">
        <v>1955</v>
      </c>
      <c r="B424" s="664" t="s">
        <v>1170</v>
      </c>
      <c r="C424" s="672" t="s">
        <v>1189</v>
      </c>
      <c r="D424" s="664" t="s">
        <v>1171</v>
      </c>
      <c r="E424" s="664" t="s">
        <v>1172</v>
      </c>
      <c r="F424" s="666" t="s">
        <v>1175</v>
      </c>
      <c r="G424" s="666" t="s">
        <v>1192</v>
      </c>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row>
    <row r="425" spans="1:53" ht="189.75" customHeight="1">
      <c r="A425" s="667" t="s">
        <v>1956</v>
      </c>
      <c r="B425" s="664" t="s">
        <v>2</v>
      </c>
      <c r="C425" s="664" t="s">
        <v>1173</v>
      </c>
      <c r="D425" s="664" t="s">
        <v>1174</v>
      </c>
      <c r="E425" s="664" t="s">
        <v>2</v>
      </c>
      <c r="F425" s="666" t="s">
        <v>34</v>
      </c>
      <c r="G425" s="666" t="s">
        <v>1176</v>
      </c>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row>
    <row r="426" spans="1:53" ht="137.25" customHeight="1">
      <c r="A426" s="715" t="s">
        <v>1957</v>
      </c>
      <c r="B426" s="664" t="s">
        <v>1177</v>
      </c>
      <c r="C426" s="664" t="s">
        <v>1178</v>
      </c>
      <c r="D426" s="664" t="s">
        <v>2</v>
      </c>
      <c r="E426" s="664" t="s">
        <v>1179</v>
      </c>
      <c r="F426" s="666" t="s">
        <v>1175</v>
      </c>
      <c r="G426" s="666" t="s">
        <v>1180</v>
      </c>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row>
    <row r="427" spans="1:53" ht="111" customHeight="1">
      <c r="A427" s="715" t="s">
        <v>1958</v>
      </c>
      <c r="B427" s="664" t="s">
        <v>2</v>
      </c>
      <c r="C427" s="664" t="s">
        <v>1181</v>
      </c>
      <c r="D427" s="664" t="s">
        <v>2</v>
      </c>
      <c r="E427" s="664" t="s">
        <v>2</v>
      </c>
      <c r="F427" s="666" t="s">
        <v>34</v>
      </c>
      <c r="G427" s="666" t="s">
        <v>35</v>
      </c>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row>
    <row r="428" spans="1:53" ht="91.5" customHeight="1">
      <c r="A428" s="715" t="s">
        <v>1959</v>
      </c>
      <c r="B428" s="664" t="s">
        <v>2</v>
      </c>
      <c r="C428" s="664" t="s">
        <v>2</v>
      </c>
      <c r="D428" s="664" t="s">
        <v>1182</v>
      </c>
      <c r="E428" s="664" t="s">
        <v>2</v>
      </c>
      <c r="F428" s="666" t="s">
        <v>34</v>
      </c>
      <c r="G428" s="666" t="s">
        <v>1183</v>
      </c>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row>
    <row r="429" spans="1:53" ht="36" customHeight="1">
      <c r="A429" s="840" t="s">
        <v>1960</v>
      </c>
      <c r="B429" s="841"/>
      <c r="C429" s="841"/>
      <c r="D429" s="841"/>
      <c r="E429" s="841"/>
      <c r="F429" s="841"/>
      <c r="G429" s="841"/>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row>
    <row r="430" spans="1:53" ht="36" customHeight="1">
      <c r="A430" s="840" t="s">
        <v>1830</v>
      </c>
      <c r="B430" s="841"/>
      <c r="C430" s="841"/>
      <c r="D430" s="841"/>
      <c r="E430" s="841"/>
      <c r="F430" s="841"/>
      <c r="G430" s="841"/>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row>
    <row r="431" spans="1:53" ht="24.75" customHeight="1">
      <c r="A431" s="840" t="s">
        <v>1831</v>
      </c>
      <c r="B431" s="841"/>
      <c r="C431" s="841"/>
      <c r="D431" s="841"/>
      <c r="E431" s="841"/>
      <c r="F431" s="841"/>
      <c r="G431" s="841"/>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row>
    <row r="432" spans="1:53" ht="124.5" customHeight="1">
      <c r="A432" s="667" t="s">
        <v>1961</v>
      </c>
      <c r="B432" s="713" t="s">
        <v>1184</v>
      </c>
      <c r="C432" s="713" t="s">
        <v>2</v>
      </c>
      <c r="D432" s="713" t="s">
        <v>2</v>
      </c>
      <c r="E432" s="713" t="s">
        <v>1185</v>
      </c>
      <c r="F432" s="712" t="s">
        <v>34</v>
      </c>
      <c r="G432" s="712" t="s">
        <v>1400</v>
      </c>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row>
    <row r="433" spans="1:53" ht="93.75" customHeight="1">
      <c r="A433" s="667" t="s">
        <v>1962</v>
      </c>
      <c r="B433" s="664" t="s">
        <v>2</v>
      </c>
      <c r="C433" s="664" t="s">
        <v>1186</v>
      </c>
      <c r="D433" s="664" t="s">
        <v>2</v>
      </c>
      <c r="E433" s="664" t="s">
        <v>2</v>
      </c>
      <c r="F433" s="666" t="s">
        <v>33</v>
      </c>
      <c r="G433" s="666" t="s">
        <v>2</v>
      </c>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row>
    <row r="434" spans="1:53" ht="81" customHeight="1">
      <c r="A434" s="733" t="s">
        <v>1963</v>
      </c>
      <c r="B434" s="669" t="s">
        <v>1188</v>
      </c>
      <c r="C434" s="669" t="s">
        <v>1187</v>
      </c>
      <c r="D434" s="669" t="s">
        <v>2</v>
      </c>
      <c r="E434" s="669" t="s">
        <v>2</v>
      </c>
      <c r="F434" s="670" t="s">
        <v>33</v>
      </c>
      <c r="G434" s="670" t="s">
        <v>32</v>
      </c>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row>
    <row r="435" spans="1:53" s="659" customFormat="1" ht="27" customHeight="1">
      <c r="A435" s="840" t="s">
        <v>1964</v>
      </c>
      <c r="B435" s="841"/>
      <c r="C435" s="841"/>
      <c r="D435" s="841"/>
      <c r="E435" s="841"/>
      <c r="F435" s="841"/>
      <c r="G435" s="841"/>
    </row>
    <row r="436" spans="1:53" s="659" customFormat="1" ht="27" customHeight="1">
      <c r="A436" s="840" t="s">
        <v>1965</v>
      </c>
      <c r="B436" s="841"/>
      <c r="C436" s="841"/>
      <c r="D436" s="841"/>
      <c r="E436" s="841"/>
      <c r="F436" s="841"/>
      <c r="G436" s="841"/>
    </row>
    <row r="437" spans="1:53" s="659" customFormat="1" ht="102" customHeight="1">
      <c r="A437" s="919" t="s">
        <v>1917</v>
      </c>
      <c r="B437" s="920"/>
      <c r="C437" s="920"/>
      <c r="D437" s="920"/>
      <c r="E437" s="920"/>
      <c r="F437" s="920"/>
      <c r="G437" s="920"/>
    </row>
    <row r="438" spans="1:53" s="659" customFormat="1" ht="37.5" customHeight="1">
      <c r="A438" s="919" t="s">
        <v>1935</v>
      </c>
      <c r="B438" s="920"/>
      <c r="C438" s="920"/>
      <c r="D438" s="920"/>
      <c r="E438" s="920"/>
      <c r="F438" s="920"/>
      <c r="G438" s="920"/>
    </row>
    <row r="439" spans="1:53" s="659" customFormat="1" ht="105">
      <c r="A439" s="734" t="s">
        <v>1966</v>
      </c>
      <c r="B439" s="735" t="s">
        <v>1936</v>
      </c>
      <c r="C439" s="735" t="s">
        <v>1915</v>
      </c>
      <c r="D439" s="735" t="s">
        <v>1916</v>
      </c>
      <c r="E439" s="736" t="s">
        <v>2</v>
      </c>
      <c r="F439" s="736" t="s">
        <v>1937</v>
      </c>
      <c r="G439" s="737"/>
    </row>
    <row r="440" spans="1:53" s="659" customFormat="1" ht="75">
      <c r="A440" s="734" t="s">
        <v>1967</v>
      </c>
      <c r="B440" s="735" t="s">
        <v>1911</v>
      </c>
      <c r="C440" s="735" t="s">
        <v>1912</v>
      </c>
      <c r="D440" s="735" t="s">
        <v>1913</v>
      </c>
      <c r="E440" s="735" t="s">
        <v>1914</v>
      </c>
      <c r="F440" s="738" t="s">
        <v>1937</v>
      </c>
      <c r="G440" s="737"/>
    </row>
    <row r="441" spans="1:53" s="659" customFormat="1" ht="75">
      <c r="A441" s="734" t="s">
        <v>1968</v>
      </c>
      <c r="B441" s="735" t="s">
        <v>1460</v>
      </c>
      <c r="C441" s="739" t="s">
        <v>1461</v>
      </c>
      <c r="D441" s="735" t="s">
        <v>2</v>
      </c>
      <c r="E441" s="735" t="s">
        <v>2</v>
      </c>
      <c r="F441" s="736" t="s">
        <v>1937</v>
      </c>
      <c r="G441" s="740" t="s">
        <v>1462</v>
      </c>
    </row>
    <row r="442" spans="1:53" s="659" customFormat="1" ht="120">
      <c r="A442" s="734" t="s">
        <v>1969</v>
      </c>
      <c r="B442" s="741" t="s">
        <v>1463</v>
      </c>
      <c r="C442" s="741" t="s">
        <v>1464</v>
      </c>
      <c r="D442" s="741" t="s">
        <v>1465</v>
      </c>
      <c r="E442" s="735" t="s">
        <v>2</v>
      </c>
      <c r="F442" s="735" t="s">
        <v>1937</v>
      </c>
      <c r="G442" s="737"/>
    </row>
    <row r="443" spans="1:53" s="659" customFormat="1" ht="25.5" customHeight="1">
      <c r="A443" s="912" t="s">
        <v>1970</v>
      </c>
      <c r="B443" s="913"/>
      <c r="C443" s="913"/>
      <c r="D443" s="913"/>
      <c r="E443" s="913"/>
      <c r="F443" s="913"/>
      <c r="G443" s="913"/>
    </row>
    <row r="444" spans="1:53" s="659" customFormat="1" ht="30.75" customHeight="1">
      <c r="A444" s="921" t="s">
        <v>1832</v>
      </c>
      <c r="B444" s="922"/>
      <c r="C444" s="922"/>
      <c r="D444" s="922"/>
      <c r="E444" s="922"/>
      <c r="F444" s="922"/>
      <c r="G444" s="922"/>
    </row>
    <row r="445" spans="1:53" s="659" customFormat="1" ht="30.75" customHeight="1">
      <c r="A445" s="912" t="s">
        <v>1938</v>
      </c>
      <c r="B445" s="913"/>
      <c r="C445" s="913"/>
      <c r="D445" s="913"/>
      <c r="E445" s="913"/>
      <c r="F445" s="913"/>
      <c r="G445" s="913"/>
    </row>
    <row r="446" spans="1:53" s="659" customFormat="1" ht="75">
      <c r="A446" s="742" t="s">
        <v>1971</v>
      </c>
      <c r="B446" s="743" t="s">
        <v>2</v>
      </c>
      <c r="C446" s="743" t="s">
        <v>2005</v>
      </c>
      <c r="D446" s="743" t="s">
        <v>2</v>
      </c>
      <c r="E446" s="743" t="s">
        <v>1918</v>
      </c>
      <c r="F446" s="735" t="s">
        <v>1937</v>
      </c>
      <c r="G446" s="737"/>
    </row>
    <row r="447" spans="1:53" s="6" customFormat="1" ht="40.5" customHeight="1">
      <c r="A447" s="819" t="s">
        <v>1942</v>
      </c>
      <c r="B447" s="820"/>
      <c r="C447" s="820"/>
      <c r="D447" s="820"/>
      <c r="E447" s="820"/>
      <c r="F447" s="820"/>
      <c r="G447" s="820"/>
      <c r="H447" s="7"/>
      <c r="I447" s="7"/>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2"/>
      <c r="AQ447" s="2"/>
      <c r="AR447" s="2"/>
      <c r="AS447" s="2"/>
      <c r="AT447" s="2"/>
      <c r="AU447" s="2"/>
      <c r="AV447" s="2"/>
      <c r="AW447" s="2"/>
      <c r="AX447" s="2"/>
      <c r="AY447" s="2"/>
      <c r="AZ447" s="2"/>
      <c r="BA447" s="2"/>
    </row>
    <row r="448" spans="1:53" s="6" customFormat="1" ht="36.75" customHeight="1">
      <c r="A448" s="816" t="s">
        <v>1943</v>
      </c>
      <c r="B448" s="817"/>
      <c r="C448" s="817"/>
      <c r="D448" s="817"/>
      <c r="E448" s="817"/>
      <c r="F448" s="817"/>
      <c r="G448" s="817"/>
      <c r="H448" s="7"/>
      <c r="I448" s="7"/>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2"/>
      <c r="AQ448" s="2"/>
      <c r="AR448" s="2"/>
      <c r="AS448" s="2"/>
      <c r="AT448" s="2"/>
      <c r="AU448" s="2"/>
      <c r="AV448" s="2"/>
      <c r="AW448" s="2"/>
      <c r="AX448" s="2"/>
      <c r="AY448" s="2"/>
      <c r="AZ448" s="2"/>
      <c r="BA448" s="2"/>
    </row>
    <row r="449" spans="1:57" s="6" customFormat="1" ht="39" customHeight="1">
      <c r="A449" s="821" t="s">
        <v>1821</v>
      </c>
      <c r="B449" s="822"/>
      <c r="C449" s="822"/>
      <c r="D449" s="822"/>
      <c r="E449" s="822"/>
      <c r="F449" s="822"/>
      <c r="G449" s="822"/>
      <c r="H449" s="7"/>
      <c r="I449" s="7"/>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2"/>
      <c r="AQ449" s="2"/>
      <c r="AR449" s="2"/>
      <c r="AS449" s="2"/>
      <c r="AT449" s="2"/>
      <c r="AU449" s="2"/>
      <c r="AV449" s="2"/>
      <c r="AW449" s="2"/>
      <c r="AX449" s="2"/>
      <c r="AY449" s="2"/>
      <c r="AZ449" s="2"/>
      <c r="BA449" s="2"/>
    </row>
    <row r="450" spans="1:57" s="6" customFormat="1" ht="39" customHeight="1">
      <c r="A450" s="821" t="s">
        <v>1822</v>
      </c>
      <c r="B450" s="822"/>
      <c r="C450" s="822"/>
      <c r="D450" s="822"/>
      <c r="E450" s="822"/>
      <c r="F450" s="822"/>
      <c r="G450" s="822"/>
      <c r="H450" s="7"/>
      <c r="I450" s="7"/>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2"/>
      <c r="AQ450" s="2"/>
      <c r="AR450" s="2"/>
      <c r="AS450" s="2"/>
      <c r="AT450" s="2"/>
      <c r="AU450" s="2"/>
      <c r="AV450" s="2"/>
      <c r="AW450" s="2"/>
      <c r="AX450" s="2"/>
      <c r="AY450" s="2"/>
      <c r="AZ450" s="2"/>
      <c r="BA450" s="2"/>
    </row>
    <row r="451" spans="1:57" s="396" customFormat="1" ht="180" customHeight="1">
      <c r="A451" s="925" t="s">
        <v>1944</v>
      </c>
      <c r="B451" s="401" t="s">
        <v>1395</v>
      </c>
      <c r="C451" s="927" t="s">
        <v>997</v>
      </c>
      <c r="D451" s="401" t="s">
        <v>1982</v>
      </c>
      <c r="E451" s="401" t="s">
        <v>2</v>
      </c>
      <c r="F451" s="401" t="s">
        <v>999</v>
      </c>
      <c r="G451" s="730" t="s">
        <v>1000</v>
      </c>
      <c r="H451" s="393"/>
      <c r="I451" s="393"/>
      <c r="J451" s="393"/>
      <c r="K451" s="393"/>
    </row>
    <row r="452" spans="1:57" s="396" customFormat="1" ht="90">
      <c r="A452" s="926"/>
      <c r="B452" s="401" t="s">
        <v>1001</v>
      </c>
      <c r="C452" s="846"/>
      <c r="D452" s="401" t="s">
        <v>1983</v>
      </c>
      <c r="E452" s="401" t="s">
        <v>2</v>
      </c>
      <c r="F452" s="401" t="s">
        <v>999</v>
      </c>
      <c r="G452" s="730" t="s">
        <v>1000</v>
      </c>
      <c r="H452" s="393"/>
      <c r="I452" s="393"/>
      <c r="J452" s="393"/>
      <c r="K452" s="393"/>
    </row>
    <row r="453" spans="1:57" s="395" customFormat="1" ht="31.5" customHeight="1">
      <c r="A453" s="788" t="s">
        <v>1945</v>
      </c>
      <c r="B453" s="789"/>
      <c r="C453" s="789"/>
      <c r="D453" s="789"/>
      <c r="E453" s="789"/>
      <c r="F453" s="789"/>
      <c r="G453" s="789"/>
      <c r="H453" s="394"/>
      <c r="I453" s="394"/>
      <c r="J453" s="394"/>
      <c r="K453" s="394"/>
      <c r="L453" s="394"/>
      <c r="M453" s="394"/>
      <c r="N453" s="394"/>
      <c r="O453" s="394"/>
      <c r="P453" s="394"/>
      <c r="Q453" s="394"/>
      <c r="R453" s="394"/>
      <c r="S453" s="394"/>
      <c r="T453" s="394"/>
      <c r="U453" s="394"/>
      <c r="V453" s="394"/>
      <c r="W453" s="394"/>
      <c r="X453" s="394"/>
      <c r="Y453" s="394"/>
      <c r="Z453" s="394"/>
      <c r="AA453" s="394"/>
      <c r="AB453" s="394"/>
      <c r="AC453" s="394"/>
      <c r="AD453" s="394"/>
      <c r="AE453" s="394"/>
      <c r="AF453" s="394"/>
      <c r="AG453" s="394"/>
      <c r="AH453" s="394"/>
      <c r="AI453" s="394"/>
      <c r="AJ453" s="394"/>
      <c r="AK453" s="394"/>
      <c r="AL453" s="394"/>
      <c r="AM453" s="394"/>
      <c r="AN453" s="394"/>
      <c r="AO453" s="394"/>
      <c r="AP453" s="394"/>
      <c r="AQ453" s="394"/>
      <c r="AR453" s="394"/>
      <c r="AS453" s="394"/>
      <c r="AT453" s="394"/>
      <c r="AU453" s="394"/>
      <c r="AV453" s="394"/>
      <c r="AW453" s="394"/>
      <c r="AX453" s="394"/>
      <c r="AY453" s="394"/>
      <c r="AZ453" s="394"/>
      <c r="BA453" s="394"/>
      <c r="BB453" s="394"/>
      <c r="BC453" s="394"/>
      <c r="BD453" s="394"/>
      <c r="BE453" s="394"/>
    </row>
    <row r="454" spans="1:57" s="395" customFormat="1" ht="31.5" customHeight="1">
      <c r="A454" s="790" t="s">
        <v>1823</v>
      </c>
      <c r="B454" s="791"/>
      <c r="C454" s="791"/>
      <c r="D454" s="791"/>
      <c r="E454" s="791"/>
      <c r="F454" s="791"/>
      <c r="G454" s="791"/>
      <c r="H454" s="394"/>
      <c r="I454" s="394"/>
      <c r="J454" s="394"/>
      <c r="K454" s="394"/>
      <c r="L454" s="394"/>
      <c r="M454" s="394"/>
      <c r="N454" s="394"/>
      <c r="O454" s="394"/>
      <c r="P454" s="394"/>
      <c r="Q454" s="394"/>
      <c r="R454" s="394"/>
      <c r="S454" s="394"/>
      <c r="T454" s="394"/>
      <c r="U454" s="394"/>
      <c r="V454" s="394"/>
      <c r="W454" s="394"/>
      <c r="X454" s="394"/>
      <c r="Y454" s="394"/>
      <c r="Z454" s="394"/>
      <c r="AA454" s="394"/>
      <c r="AB454" s="394"/>
      <c r="AC454" s="394"/>
      <c r="AD454" s="394"/>
      <c r="AE454" s="394"/>
      <c r="AF454" s="394"/>
      <c r="AG454" s="394"/>
      <c r="AH454" s="394"/>
      <c r="AI454" s="394"/>
      <c r="AJ454" s="394"/>
      <c r="AK454" s="394"/>
      <c r="AL454" s="394"/>
      <c r="AM454" s="394"/>
      <c r="AN454" s="394"/>
      <c r="AO454" s="394"/>
      <c r="AP454" s="394"/>
      <c r="AQ454" s="394"/>
      <c r="AR454" s="394"/>
      <c r="AS454" s="394"/>
      <c r="AT454" s="394"/>
      <c r="AU454" s="394"/>
      <c r="AV454" s="394"/>
      <c r="AW454" s="394"/>
      <c r="AX454" s="394"/>
      <c r="AY454" s="394"/>
      <c r="AZ454" s="394"/>
      <c r="BA454" s="394"/>
      <c r="BB454" s="394"/>
      <c r="BC454" s="394"/>
      <c r="BD454" s="394"/>
      <c r="BE454" s="394"/>
    </row>
    <row r="455" spans="1:57" s="395" customFormat="1" ht="31.5" customHeight="1">
      <c r="A455" s="792" t="s">
        <v>1824</v>
      </c>
      <c r="B455" s="793"/>
      <c r="C455" s="793"/>
      <c r="D455" s="793"/>
      <c r="E455" s="793"/>
      <c r="F455" s="793"/>
      <c r="G455" s="793"/>
      <c r="H455" s="394"/>
      <c r="I455" s="394"/>
      <c r="J455" s="394"/>
      <c r="K455" s="394"/>
      <c r="L455" s="394"/>
      <c r="M455" s="394"/>
      <c r="N455" s="394"/>
      <c r="O455" s="394"/>
      <c r="P455" s="394"/>
      <c r="Q455" s="394"/>
      <c r="R455" s="394"/>
      <c r="S455" s="394"/>
      <c r="T455" s="394"/>
      <c r="U455" s="394"/>
      <c r="V455" s="394"/>
      <c r="W455" s="394"/>
      <c r="X455" s="394"/>
      <c r="Y455" s="394"/>
      <c r="Z455" s="394"/>
      <c r="AA455" s="394"/>
      <c r="AB455" s="394"/>
      <c r="AC455" s="394"/>
      <c r="AD455" s="394"/>
      <c r="AE455" s="394"/>
      <c r="AF455" s="394"/>
      <c r="AG455" s="394"/>
      <c r="AH455" s="394"/>
      <c r="AI455" s="394"/>
      <c r="AJ455" s="394"/>
      <c r="AK455" s="394"/>
      <c r="AL455" s="394"/>
      <c r="AM455" s="394"/>
      <c r="AN455" s="394"/>
      <c r="AO455" s="394"/>
      <c r="AP455" s="394"/>
      <c r="AQ455" s="394"/>
      <c r="AR455" s="394"/>
      <c r="AS455" s="394"/>
      <c r="AT455" s="394"/>
      <c r="AU455" s="394"/>
      <c r="AV455" s="394"/>
      <c r="AW455" s="394"/>
      <c r="AX455" s="394"/>
      <c r="AY455" s="394"/>
      <c r="AZ455" s="394"/>
      <c r="BA455" s="394"/>
      <c r="BB455" s="394"/>
      <c r="BC455" s="394"/>
      <c r="BD455" s="394"/>
      <c r="BE455" s="394"/>
    </row>
    <row r="456" spans="1:57" s="396" customFormat="1" ht="106.5" customHeight="1">
      <c r="A456" s="842" t="s">
        <v>1946</v>
      </c>
      <c r="B456" s="843" t="s">
        <v>1003</v>
      </c>
      <c r="C456" s="757" t="s">
        <v>1004</v>
      </c>
      <c r="D456" s="401" t="s">
        <v>2</v>
      </c>
      <c r="E456" s="401" t="s">
        <v>2</v>
      </c>
      <c r="F456" s="401" t="s">
        <v>2002</v>
      </c>
      <c r="G456" s="401" t="s">
        <v>1006</v>
      </c>
      <c r="H456" s="393"/>
      <c r="I456" s="393"/>
      <c r="J456" s="393"/>
      <c r="K456" s="393"/>
    </row>
    <row r="457" spans="1:57" s="396" customFormat="1" ht="86.25" customHeight="1">
      <c r="A457" s="842"/>
      <c r="B457" s="844"/>
      <c r="C457" s="401" t="s">
        <v>1007</v>
      </c>
      <c r="D457" s="401" t="s">
        <v>2</v>
      </c>
      <c r="E457" s="401" t="s">
        <v>2</v>
      </c>
      <c r="F457" s="401" t="s">
        <v>2002</v>
      </c>
      <c r="G457" s="401" t="s">
        <v>1006</v>
      </c>
      <c r="H457" s="393"/>
      <c r="I457" s="393"/>
      <c r="J457" s="393"/>
      <c r="K457" s="393"/>
    </row>
    <row r="458" spans="1:57" s="396" customFormat="1" ht="249.75" customHeight="1">
      <c r="A458" s="842"/>
      <c r="B458" s="757" t="s">
        <v>1003</v>
      </c>
      <c r="C458" s="758" t="s">
        <v>1008</v>
      </c>
      <c r="D458" s="401" t="s">
        <v>1009</v>
      </c>
      <c r="E458" s="401" t="s">
        <v>1010</v>
      </c>
      <c r="F458" s="401" t="s">
        <v>1011</v>
      </c>
      <c r="G458" s="730"/>
      <c r="H458" s="393"/>
      <c r="I458" s="393"/>
      <c r="J458" s="393"/>
      <c r="K458" s="393"/>
    </row>
    <row r="459" spans="1:57" s="396" customFormat="1" ht="105">
      <c r="A459" s="847" t="s">
        <v>1947</v>
      </c>
      <c r="B459" s="757" t="s">
        <v>1012</v>
      </c>
      <c r="C459" s="401" t="s">
        <v>1929</v>
      </c>
      <c r="D459" s="401" t="s">
        <v>1014</v>
      </c>
      <c r="E459" s="401" t="s">
        <v>2</v>
      </c>
      <c r="F459" s="401" t="s">
        <v>2001</v>
      </c>
      <c r="G459" s="730"/>
      <c r="H459" s="393"/>
      <c r="I459" s="393"/>
      <c r="J459" s="393"/>
      <c r="K459" s="393"/>
    </row>
    <row r="460" spans="1:57" s="396" customFormat="1" ht="203.25" customHeight="1">
      <c r="A460" s="848"/>
      <c r="B460" s="757" t="s">
        <v>1016</v>
      </c>
      <c r="C460" s="401" t="s">
        <v>1017</v>
      </c>
      <c r="D460" s="401" t="s">
        <v>2</v>
      </c>
      <c r="E460" s="401" t="s">
        <v>2</v>
      </c>
      <c r="F460" s="401" t="s">
        <v>2001</v>
      </c>
      <c r="G460" s="730"/>
      <c r="H460" s="393"/>
      <c r="I460" s="393"/>
      <c r="J460" s="393"/>
      <c r="K460" s="393"/>
    </row>
    <row r="461" spans="1:57" s="396" customFormat="1" ht="170.25" customHeight="1">
      <c r="A461" s="848"/>
      <c r="B461" s="757" t="s">
        <v>1018</v>
      </c>
      <c r="C461" s="401" t="s">
        <v>1930</v>
      </c>
      <c r="D461" s="401" t="s">
        <v>1014</v>
      </c>
      <c r="E461" s="401" t="s">
        <v>1020</v>
      </c>
      <c r="F461" s="730" t="s">
        <v>1021</v>
      </c>
      <c r="G461" s="730" t="s">
        <v>1022</v>
      </c>
      <c r="H461" s="393"/>
      <c r="I461" s="393"/>
      <c r="J461" s="393"/>
      <c r="K461" s="393"/>
    </row>
    <row r="462" spans="1:57" s="396" customFormat="1" ht="77.25" customHeight="1">
      <c r="A462" s="848"/>
      <c r="B462" s="757" t="s">
        <v>1023</v>
      </c>
      <c r="C462" s="759" t="s">
        <v>1037</v>
      </c>
      <c r="D462" s="401" t="s">
        <v>1020</v>
      </c>
      <c r="E462" s="401" t="s">
        <v>106</v>
      </c>
      <c r="F462" s="730" t="s">
        <v>1021</v>
      </c>
      <c r="G462" s="730" t="s">
        <v>1022</v>
      </c>
      <c r="H462" s="393"/>
      <c r="I462" s="393"/>
      <c r="J462" s="393"/>
      <c r="K462" s="393"/>
    </row>
    <row r="463" spans="1:57" s="396" customFormat="1" ht="185.25" customHeight="1">
      <c r="A463" s="848"/>
      <c r="B463" s="757" t="s">
        <v>1024</v>
      </c>
      <c r="C463" s="401" t="s">
        <v>1165</v>
      </c>
      <c r="D463" s="845" t="s">
        <v>106</v>
      </c>
      <c r="E463" s="401" t="s">
        <v>106</v>
      </c>
      <c r="F463" s="730" t="s">
        <v>1021</v>
      </c>
      <c r="G463" s="730" t="s">
        <v>1022</v>
      </c>
      <c r="H463" s="393"/>
      <c r="I463" s="393"/>
      <c r="J463" s="393"/>
      <c r="K463" s="393"/>
    </row>
    <row r="464" spans="1:57" s="396" customFormat="1" ht="408.75" customHeight="1">
      <c r="A464" s="849"/>
      <c r="B464" s="757" t="s">
        <v>1931</v>
      </c>
      <c r="C464" s="401" t="s">
        <v>1025</v>
      </c>
      <c r="D464" s="846"/>
      <c r="E464" s="401" t="s">
        <v>106</v>
      </c>
      <c r="F464" s="730" t="s">
        <v>1021</v>
      </c>
      <c r="G464" s="730" t="s">
        <v>1022</v>
      </c>
      <c r="H464" s="393"/>
      <c r="I464" s="393"/>
      <c r="J464" s="393"/>
      <c r="K464" s="393"/>
    </row>
    <row r="465" spans="1:61" s="395" customFormat="1" ht="31.5" customHeight="1">
      <c r="A465" s="788" t="s">
        <v>1948</v>
      </c>
      <c r="B465" s="789"/>
      <c r="C465" s="789"/>
      <c r="D465" s="789"/>
      <c r="E465" s="789"/>
      <c r="F465" s="789"/>
      <c r="G465" s="789"/>
      <c r="H465" s="394"/>
      <c r="I465" s="394"/>
      <c r="J465" s="394"/>
      <c r="K465" s="394"/>
      <c r="L465" s="394"/>
      <c r="M465" s="394"/>
      <c r="N465" s="394"/>
      <c r="O465" s="394"/>
      <c r="P465" s="394"/>
      <c r="Q465" s="394"/>
      <c r="R465" s="394"/>
      <c r="S465" s="394"/>
      <c r="T465" s="394"/>
      <c r="U465" s="394"/>
      <c r="V465" s="394"/>
      <c r="W465" s="394"/>
      <c r="X465" s="394"/>
      <c r="Y465" s="394"/>
      <c r="Z465" s="394"/>
      <c r="AA465" s="394"/>
      <c r="AB465" s="394"/>
      <c r="AC465" s="394"/>
      <c r="AD465" s="394"/>
      <c r="AE465" s="394"/>
      <c r="AF465" s="394"/>
      <c r="AG465" s="394"/>
      <c r="AH465" s="394"/>
      <c r="AI465" s="394"/>
      <c r="AJ465" s="394"/>
      <c r="AK465" s="394"/>
      <c r="AL465" s="394"/>
      <c r="AM465" s="394"/>
      <c r="AN465" s="394"/>
      <c r="AO465" s="394"/>
      <c r="AP465" s="394"/>
      <c r="AQ465" s="394"/>
      <c r="AR465" s="394"/>
      <c r="AS465" s="394"/>
      <c r="AT465" s="394"/>
      <c r="AU465" s="394"/>
      <c r="AV465" s="394"/>
      <c r="AW465" s="394"/>
      <c r="AX465" s="394"/>
      <c r="AY465" s="394"/>
      <c r="AZ465" s="394"/>
      <c r="BA465" s="394"/>
      <c r="BB465" s="394"/>
      <c r="BC465" s="394"/>
      <c r="BD465" s="394"/>
      <c r="BE465" s="394"/>
    </row>
    <row r="466" spans="1:61" s="395" customFormat="1" ht="31.5" customHeight="1">
      <c r="A466" s="790" t="s">
        <v>1825</v>
      </c>
      <c r="B466" s="791"/>
      <c r="C466" s="791"/>
      <c r="D466" s="791"/>
      <c r="E466" s="791"/>
      <c r="F466" s="791"/>
      <c r="G466" s="791"/>
      <c r="H466" s="394"/>
      <c r="I466" s="394"/>
      <c r="J466" s="394"/>
      <c r="K466" s="394"/>
      <c r="L466" s="394"/>
      <c r="M466" s="394"/>
      <c r="N466" s="394"/>
      <c r="O466" s="394"/>
      <c r="P466" s="394"/>
      <c r="Q466" s="394"/>
      <c r="R466" s="394"/>
      <c r="S466" s="394"/>
      <c r="T466" s="394"/>
      <c r="U466" s="394"/>
      <c r="V466" s="394"/>
      <c r="W466" s="394"/>
      <c r="X466" s="394"/>
      <c r="Y466" s="394"/>
      <c r="Z466" s="394"/>
      <c r="AA466" s="394"/>
      <c r="AB466" s="394"/>
      <c r="AC466" s="394"/>
      <c r="AD466" s="394"/>
      <c r="AE466" s="394"/>
      <c r="AF466" s="394"/>
      <c r="AG466" s="394"/>
      <c r="AH466" s="394"/>
      <c r="AI466" s="394"/>
      <c r="AJ466" s="394"/>
      <c r="AK466" s="394"/>
      <c r="AL466" s="394"/>
      <c r="AM466" s="394"/>
      <c r="AN466" s="394"/>
      <c r="AO466" s="394"/>
      <c r="AP466" s="394"/>
      <c r="AQ466" s="394"/>
      <c r="AR466" s="394"/>
      <c r="AS466" s="394"/>
      <c r="AT466" s="394"/>
      <c r="AU466" s="394"/>
      <c r="AV466" s="394"/>
      <c r="AW466" s="394"/>
      <c r="AX466" s="394"/>
      <c r="AY466" s="394"/>
      <c r="AZ466" s="394"/>
      <c r="BA466" s="394"/>
      <c r="BB466" s="394"/>
      <c r="BC466" s="394"/>
      <c r="BD466" s="394"/>
      <c r="BE466" s="394"/>
    </row>
    <row r="467" spans="1:61" s="395" customFormat="1" ht="31.5" customHeight="1">
      <c r="A467" s="792" t="s">
        <v>1826</v>
      </c>
      <c r="B467" s="793"/>
      <c r="C467" s="793"/>
      <c r="D467" s="793"/>
      <c r="E467" s="793"/>
      <c r="F467" s="793"/>
      <c r="G467" s="793"/>
      <c r="H467" s="394"/>
      <c r="I467" s="394"/>
      <c r="J467" s="394"/>
      <c r="K467" s="394"/>
      <c r="L467" s="394"/>
      <c r="M467" s="394"/>
      <c r="N467" s="394"/>
      <c r="O467" s="394"/>
      <c r="P467" s="394"/>
      <c r="Q467" s="394"/>
      <c r="R467" s="394"/>
      <c r="S467" s="394"/>
      <c r="T467" s="394"/>
      <c r="U467" s="394"/>
      <c r="V467" s="394"/>
      <c r="W467" s="394"/>
      <c r="X467" s="394"/>
      <c r="Y467" s="394"/>
      <c r="Z467" s="394"/>
      <c r="AA467" s="394"/>
      <c r="AB467" s="394"/>
      <c r="AC467" s="394"/>
      <c r="AD467" s="394"/>
      <c r="AE467" s="394"/>
      <c r="AF467" s="394"/>
      <c r="AG467" s="394"/>
      <c r="AH467" s="394"/>
      <c r="AI467" s="394"/>
      <c r="AJ467" s="394"/>
      <c r="AK467" s="394"/>
      <c r="AL467" s="394"/>
      <c r="AM467" s="394"/>
      <c r="AN467" s="394"/>
      <c r="AO467" s="394"/>
      <c r="AP467" s="394"/>
      <c r="AQ467" s="394"/>
      <c r="AR467" s="394"/>
      <c r="AS467" s="394"/>
      <c r="AT467" s="394"/>
      <c r="AU467" s="394"/>
      <c r="AV467" s="394"/>
      <c r="AW467" s="394"/>
      <c r="AX467" s="394"/>
      <c r="AY467" s="394"/>
      <c r="AZ467" s="394"/>
      <c r="BA467" s="394"/>
      <c r="BB467" s="394"/>
      <c r="BC467" s="394"/>
      <c r="BD467" s="394"/>
      <c r="BE467" s="394"/>
    </row>
    <row r="468" spans="1:61" s="396" customFormat="1" ht="120">
      <c r="A468" s="925" t="s">
        <v>1949</v>
      </c>
      <c r="B468" s="729" t="s">
        <v>1026</v>
      </c>
      <c r="C468" s="825" t="s">
        <v>1987</v>
      </c>
      <c r="D468" s="729" t="s">
        <v>1028</v>
      </c>
      <c r="E468" s="729" t="s">
        <v>1029</v>
      </c>
      <c r="F468" s="832" t="s">
        <v>1021</v>
      </c>
      <c r="G468" s="669" t="s">
        <v>2</v>
      </c>
      <c r="H468" s="393"/>
      <c r="I468" s="393"/>
      <c r="J468" s="393"/>
      <c r="K468" s="393"/>
    </row>
    <row r="469" spans="1:61" s="396" customFormat="1" ht="105">
      <c r="A469" s="926"/>
      <c r="B469" s="828" t="s">
        <v>1030</v>
      </c>
      <c r="C469" s="826"/>
      <c r="D469" s="729" t="s">
        <v>1396</v>
      </c>
      <c r="E469" s="831" t="s">
        <v>1031</v>
      </c>
      <c r="F469" s="833"/>
      <c r="G469" s="730" t="s">
        <v>1032</v>
      </c>
      <c r="H469" s="393"/>
      <c r="I469" s="393"/>
      <c r="J469" s="393"/>
      <c r="K469" s="393"/>
    </row>
    <row r="470" spans="1:61" s="396" customFormat="1" ht="54" customHeight="1">
      <c r="A470" s="926"/>
      <c r="B470" s="829"/>
      <c r="C470" s="826"/>
      <c r="D470" s="729" t="s">
        <v>1033</v>
      </c>
      <c r="E470" s="826"/>
      <c r="F470" s="833"/>
      <c r="G470" s="669" t="s">
        <v>2</v>
      </c>
      <c r="H470" s="393"/>
      <c r="I470" s="393"/>
      <c r="J470" s="393"/>
      <c r="K470" s="393"/>
    </row>
    <row r="471" spans="1:61" s="396" customFormat="1" ht="30">
      <c r="A471" s="926"/>
      <c r="B471" s="830"/>
      <c r="C471" s="827"/>
      <c r="D471" s="729" t="s">
        <v>1034</v>
      </c>
      <c r="E471" s="827"/>
      <c r="F471" s="834"/>
      <c r="G471" s="669" t="s">
        <v>2</v>
      </c>
      <c r="H471" s="393"/>
      <c r="I471" s="393"/>
      <c r="J471" s="393"/>
      <c r="K471" s="393"/>
    </row>
    <row r="472" spans="1:61" s="395" customFormat="1" ht="31.5" customHeight="1">
      <c r="A472" s="788" t="s">
        <v>1950</v>
      </c>
      <c r="B472" s="789"/>
      <c r="C472" s="789"/>
      <c r="D472" s="789"/>
      <c r="E472" s="789"/>
      <c r="F472" s="789"/>
      <c r="G472" s="789"/>
      <c r="H472" s="394"/>
      <c r="I472" s="394"/>
      <c r="J472" s="394"/>
      <c r="K472" s="394"/>
      <c r="L472" s="394"/>
      <c r="M472" s="394"/>
      <c r="N472" s="394"/>
      <c r="O472" s="394"/>
      <c r="P472" s="394"/>
      <c r="Q472" s="394"/>
      <c r="R472" s="394"/>
      <c r="S472" s="394"/>
      <c r="T472" s="394"/>
      <c r="U472" s="394"/>
      <c r="V472" s="394"/>
      <c r="W472" s="394"/>
      <c r="X472" s="394"/>
      <c r="Y472" s="394"/>
      <c r="Z472" s="394"/>
      <c r="AA472" s="394"/>
      <c r="AB472" s="394"/>
      <c r="AC472" s="394"/>
      <c r="AD472" s="394"/>
      <c r="AE472" s="394"/>
      <c r="AF472" s="394"/>
      <c r="AG472" s="394"/>
      <c r="AH472" s="394"/>
      <c r="AI472" s="394"/>
      <c r="AJ472" s="394"/>
      <c r="AK472" s="394"/>
      <c r="AL472" s="394"/>
      <c r="AM472" s="394"/>
      <c r="AN472" s="394"/>
      <c r="AO472" s="394"/>
      <c r="AP472" s="394"/>
      <c r="AQ472" s="394"/>
      <c r="AR472" s="394"/>
      <c r="AS472" s="394"/>
      <c r="AT472" s="394"/>
      <c r="AU472" s="394"/>
      <c r="AV472" s="394"/>
      <c r="AW472" s="394"/>
      <c r="AX472" s="394"/>
      <c r="AY472" s="394"/>
      <c r="AZ472" s="394"/>
      <c r="BA472" s="394"/>
      <c r="BB472" s="394"/>
      <c r="BC472" s="394"/>
      <c r="BD472" s="394"/>
      <c r="BE472" s="394"/>
      <c r="BF472" s="394"/>
      <c r="BG472" s="394"/>
      <c r="BH472" s="394"/>
      <c r="BI472" s="394"/>
    </row>
    <row r="473" spans="1:61" s="395" customFormat="1" ht="31.5" customHeight="1">
      <c r="A473" s="790" t="s">
        <v>1827</v>
      </c>
      <c r="B473" s="791"/>
      <c r="C473" s="791"/>
      <c r="D473" s="791"/>
      <c r="E473" s="791"/>
      <c r="F473" s="791"/>
      <c r="G473" s="791"/>
      <c r="H473" s="394"/>
      <c r="I473" s="394"/>
      <c r="J473" s="394"/>
      <c r="K473" s="394"/>
      <c r="L473" s="394"/>
      <c r="M473" s="394"/>
      <c r="N473" s="394"/>
      <c r="O473" s="394"/>
      <c r="P473" s="394"/>
      <c r="Q473" s="394"/>
      <c r="R473" s="394"/>
      <c r="S473" s="394"/>
      <c r="T473" s="394"/>
      <c r="U473" s="394"/>
      <c r="V473" s="394"/>
      <c r="W473" s="394"/>
      <c r="X473" s="394"/>
      <c r="Y473" s="394"/>
      <c r="Z473" s="394"/>
      <c r="AA473" s="394"/>
      <c r="AB473" s="394"/>
      <c r="AC473" s="394"/>
      <c r="AD473" s="394"/>
      <c r="AE473" s="394"/>
      <c r="AF473" s="394"/>
      <c r="AG473" s="394"/>
      <c r="AH473" s="394"/>
      <c r="AI473" s="394"/>
      <c r="AJ473" s="394"/>
      <c r="AK473" s="394"/>
      <c r="AL473" s="394"/>
      <c r="AM473" s="394"/>
      <c r="AN473" s="394"/>
      <c r="AO473" s="394"/>
      <c r="AP473" s="394"/>
      <c r="AQ473" s="394"/>
      <c r="AR473" s="394"/>
      <c r="AS473" s="394"/>
      <c r="AT473" s="394"/>
      <c r="AU473" s="394"/>
      <c r="AV473" s="394"/>
      <c r="AW473" s="394"/>
      <c r="AX473" s="394"/>
      <c r="AY473" s="394"/>
      <c r="AZ473" s="394"/>
      <c r="BA473" s="394"/>
      <c r="BB473" s="394"/>
      <c r="BC473" s="394"/>
      <c r="BD473" s="394"/>
      <c r="BE473" s="394"/>
      <c r="BF473" s="394"/>
      <c r="BG473" s="394"/>
      <c r="BH473" s="394"/>
      <c r="BI473" s="394"/>
    </row>
    <row r="474" spans="1:61" s="395" customFormat="1" ht="31.5" customHeight="1">
      <c r="A474" s="792" t="s">
        <v>1426</v>
      </c>
      <c r="B474" s="793"/>
      <c r="C474" s="793"/>
      <c r="D474" s="793"/>
      <c r="E474" s="793"/>
      <c r="F474" s="793"/>
      <c r="G474" s="793"/>
      <c r="H474" s="394"/>
      <c r="I474" s="394"/>
      <c r="J474" s="394"/>
      <c r="K474" s="394"/>
      <c r="L474" s="394"/>
      <c r="M474" s="394"/>
      <c r="N474" s="394"/>
      <c r="O474" s="394"/>
      <c r="P474" s="394"/>
      <c r="Q474" s="394"/>
      <c r="R474" s="394"/>
      <c r="S474" s="394"/>
      <c r="T474" s="394"/>
      <c r="U474" s="394"/>
      <c r="V474" s="394"/>
      <c r="W474" s="394"/>
      <c r="X474" s="394"/>
      <c r="Y474" s="394"/>
      <c r="Z474" s="394"/>
      <c r="AA474" s="394"/>
      <c r="AB474" s="394"/>
      <c r="AC474" s="394"/>
      <c r="AD474" s="394"/>
      <c r="AE474" s="394"/>
      <c r="AF474" s="394"/>
      <c r="AG474" s="394"/>
      <c r="AH474" s="394"/>
      <c r="AI474" s="394"/>
      <c r="AJ474" s="394"/>
      <c r="AK474" s="394"/>
      <c r="AL474" s="394"/>
      <c r="AM474" s="394"/>
      <c r="AN474" s="394"/>
      <c r="AO474" s="394"/>
      <c r="AP474" s="394"/>
      <c r="AQ474" s="394"/>
      <c r="AR474" s="394"/>
      <c r="AS474" s="394"/>
      <c r="AT474" s="394"/>
      <c r="AU474" s="394"/>
      <c r="AV474" s="394"/>
      <c r="AW474" s="394"/>
      <c r="AX474" s="394"/>
      <c r="AY474" s="394"/>
      <c r="AZ474" s="394"/>
      <c r="BA474" s="394"/>
      <c r="BB474" s="394"/>
      <c r="BC474" s="394"/>
      <c r="BD474" s="394"/>
      <c r="BE474" s="394"/>
      <c r="BF474" s="394"/>
      <c r="BG474" s="394"/>
      <c r="BH474" s="394"/>
      <c r="BI474" s="394"/>
    </row>
    <row r="475" spans="1:61" s="396" customFormat="1" ht="242.25" customHeight="1">
      <c r="A475" s="794" t="s">
        <v>1951</v>
      </c>
      <c r="B475" s="399" t="s">
        <v>1932</v>
      </c>
      <c r="C475" s="399" t="s">
        <v>1207</v>
      </c>
      <c r="D475" s="923" t="s">
        <v>1208</v>
      </c>
      <c r="E475" s="400" t="s">
        <v>2</v>
      </c>
      <c r="F475" s="401" t="s">
        <v>1209</v>
      </c>
      <c r="G475" s="401" t="s">
        <v>2</v>
      </c>
      <c r="I475" s="393"/>
      <c r="J475" s="393"/>
      <c r="K475" s="393"/>
      <c r="L475" s="393"/>
      <c r="M475" s="393"/>
      <c r="N475" s="393"/>
    </row>
    <row r="476" spans="1:61" s="396" customFormat="1" ht="123" customHeight="1">
      <c r="A476" s="795"/>
      <c r="B476" s="402" t="s">
        <v>1933</v>
      </c>
      <c r="C476" s="402" t="s">
        <v>1934</v>
      </c>
      <c r="D476" s="924"/>
      <c r="E476" s="400" t="s">
        <v>2</v>
      </c>
      <c r="F476" s="401" t="s">
        <v>1209</v>
      </c>
      <c r="G476" s="401" t="s">
        <v>2</v>
      </c>
      <c r="I476" s="393"/>
      <c r="J476" s="393"/>
      <c r="K476" s="393"/>
      <c r="L476" s="393"/>
      <c r="M476" s="393"/>
      <c r="N476" s="393"/>
    </row>
    <row r="477" spans="1:61" ht="49.5" customHeight="1">
      <c r="A477" s="884" t="s">
        <v>31</v>
      </c>
      <c r="B477" s="916"/>
      <c r="C477" s="916"/>
      <c r="D477" s="916"/>
      <c r="E477" s="916"/>
      <c r="F477" s="916"/>
      <c r="G477" s="916"/>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row>
    <row r="478" spans="1:61" ht="29.25" customHeight="1">
      <c r="A478" s="912" t="s">
        <v>1833</v>
      </c>
      <c r="B478" s="913"/>
      <c r="C478" s="913"/>
      <c r="D478" s="913"/>
      <c r="E478" s="913"/>
      <c r="F478" s="913"/>
      <c r="G478" s="913"/>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row>
    <row r="479" spans="1:61" ht="30" customHeight="1">
      <c r="A479" s="912" t="s">
        <v>1834</v>
      </c>
      <c r="B479" s="913"/>
      <c r="C479" s="913"/>
      <c r="D479" s="913"/>
      <c r="E479" s="913"/>
      <c r="F479" s="913"/>
      <c r="G479" s="913"/>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row>
    <row r="480" spans="1:61" ht="21" customHeight="1">
      <c r="A480" s="912" t="s">
        <v>1835</v>
      </c>
      <c r="B480" s="913"/>
      <c r="C480" s="913"/>
      <c r="D480" s="913"/>
      <c r="E480" s="913"/>
      <c r="F480" s="913"/>
      <c r="G480" s="913"/>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row>
    <row r="481" spans="1:53" ht="60">
      <c r="A481" s="733" t="s">
        <v>1940</v>
      </c>
      <c r="B481" s="699" t="s">
        <v>1941</v>
      </c>
      <c r="C481" s="699" t="s">
        <v>1941</v>
      </c>
      <c r="D481" s="699" t="s">
        <v>1941</v>
      </c>
      <c r="E481" s="699" t="s">
        <v>1941</v>
      </c>
      <c r="F481" s="699" t="s">
        <v>1</v>
      </c>
      <c r="G481" s="699"/>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row>
    <row r="482" spans="1:53" ht="210">
      <c r="A482" s="744" t="s">
        <v>1836</v>
      </c>
      <c r="B482" s="699" t="s">
        <v>2</v>
      </c>
      <c r="C482" s="699" t="s">
        <v>976</v>
      </c>
      <c r="D482" s="699" t="s">
        <v>2</v>
      </c>
      <c r="E482" s="699" t="s">
        <v>976</v>
      </c>
      <c r="F482" s="699" t="s">
        <v>1</v>
      </c>
      <c r="G482" s="699"/>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row>
    <row r="483" spans="1:53" ht="105">
      <c r="A483" s="733" t="s">
        <v>1837</v>
      </c>
      <c r="B483" s="745" t="s">
        <v>28</v>
      </c>
      <c r="C483" s="745" t="s">
        <v>2</v>
      </c>
      <c r="D483" s="745" t="s">
        <v>29</v>
      </c>
      <c r="E483" s="745" t="s">
        <v>28</v>
      </c>
      <c r="F483" s="745" t="s">
        <v>1</v>
      </c>
      <c r="G483" s="745"/>
    </row>
    <row r="484" spans="1:53" ht="125.25" customHeight="1">
      <c r="A484" s="746" t="s">
        <v>1838</v>
      </c>
      <c r="B484" s="747" t="s">
        <v>2</v>
      </c>
      <c r="C484" s="747" t="s">
        <v>2</v>
      </c>
      <c r="D484" s="747" t="s">
        <v>2</v>
      </c>
      <c r="E484" s="747" t="s">
        <v>1194</v>
      </c>
      <c r="F484" s="747" t="s">
        <v>1</v>
      </c>
      <c r="G484" s="748"/>
      <c r="H484" s="397"/>
      <c r="I484" s="397"/>
      <c r="J484" s="397"/>
      <c r="K484" s="397"/>
    </row>
    <row r="485" spans="1:53" s="398" customFormat="1" ht="33.75" customHeight="1" thickBot="1">
      <c r="A485" s="914" t="s">
        <v>1190</v>
      </c>
      <c r="B485" s="915"/>
      <c r="C485" s="915"/>
      <c r="D485" s="915"/>
      <c r="E485" s="915"/>
      <c r="F485" s="915"/>
      <c r="G485" s="915"/>
      <c r="H485" s="397"/>
      <c r="I485" s="397"/>
      <c r="J485" s="397"/>
      <c r="K485" s="397"/>
      <c r="L485" s="397"/>
      <c r="M485" s="397"/>
      <c r="N485" s="397"/>
      <c r="O485" s="397"/>
      <c r="P485" s="397"/>
      <c r="Q485" s="397"/>
      <c r="R485" s="397"/>
      <c r="S485" s="397"/>
      <c r="T485" s="397"/>
      <c r="U485" s="397"/>
      <c r="V485" s="397"/>
      <c r="W485" s="397"/>
      <c r="X485" s="397"/>
      <c r="Y485" s="397"/>
      <c r="Z485" s="397"/>
      <c r="AA485" s="397"/>
      <c r="AB485" s="397"/>
      <c r="AC485" s="397"/>
      <c r="AD485" s="397"/>
      <c r="AE485" s="397"/>
      <c r="AF485" s="397"/>
      <c r="AG485" s="397"/>
      <c r="AH485" s="397"/>
      <c r="AI485" s="397"/>
      <c r="AJ485" s="397"/>
      <c r="AK485" s="397"/>
      <c r="AL485" s="397"/>
      <c r="AM485" s="397"/>
      <c r="AN485" s="397"/>
      <c r="AO485" s="397"/>
      <c r="AP485" s="397"/>
      <c r="AQ485" s="397"/>
      <c r="AR485" s="397"/>
      <c r="AS485" s="397"/>
      <c r="AT485" s="397"/>
      <c r="AU485" s="397"/>
      <c r="AV485" s="397"/>
      <c r="AW485" s="397"/>
      <c r="AX485" s="397"/>
      <c r="AY485" s="397"/>
      <c r="AZ485" s="397"/>
      <c r="BA485" s="397"/>
    </row>
    <row r="486" spans="1:53" s="398" customFormat="1" ht="47.25" customHeight="1" thickBot="1">
      <c r="A486" s="917" t="s">
        <v>1191</v>
      </c>
      <c r="B486" s="918"/>
      <c r="C486" s="918"/>
      <c r="D486" s="918"/>
      <c r="E486" s="918"/>
      <c r="F486" s="918"/>
      <c r="G486" s="918"/>
      <c r="H486" s="397"/>
      <c r="I486" s="397"/>
      <c r="J486" s="397"/>
      <c r="K486" s="397"/>
      <c r="L486" s="397"/>
      <c r="M486" s="397"/>
      <c r="N486" s="397"/>
      <c r="O486" s="397"/>
      <c r="P486" s="397"/>
      <c r="Q486" s="397"/>
      <c r="R486" s="397"/>
      <c r="S486" s="397"/>
      <c r="T486" s="397"/>
      <c r="U486" s="397"/>
      <c r="V486" s="397"/>
      <c r="W486" s="397"/>
      <c r="X486" s="397"/>
      <c r="Y486" s="397"/>
      <c r="Z486" s="397"/>
      <c r="AA486" s="397"/>
      <c r="AB486" s="397"/>
      <c r="AC486" s="397"/>
      <c r="AD486" s="397"/>
      <c r="AE486" s="397"/>
      <c r="AF486" s="397"/>
      <c r="AG486" s="397"/>
      <c r="AH486" s="397"/>
      <c r="AI486" s="397"/>
      <c r="AJ486" s="397"/>
      <c r="AK486" s="397"/>
      <c r="AL486" s="397"/>
      <c r="AM486" s="397"/>
      <c r="AN486" s="397"/>
      <c r="AO486" s="397"/>
      <c r="AP486" s="397"/>
      <c r="AQ486" s="397"/>
      <c r="AR486" s="397"/>
      <c r="AS486" s="397"/>
      <c r="AT486" s="397"/>
      <c r="AU486" s="397"/>
      <c r="AV486" s="397"/>
      <c r="AW486" s="397"/>
      <c r="AX486" s="397"/>
      <c r="AY486" s="397"/>
      <c r="AZ486" s="397"/>
      <c r="BA486" s="397"/>
    </row>
    <row r="487" spans="1:53" s="398" customFormat="1" ht="15.75" thickBot="1">
      <c r="A487" s="917" t="s">
        <v>1467</v>
      </c>
      <c r="B487" s="918"/>
      <c r="C487" s="918"/>
      <c r="D487" s="918"/>
      <c r="E487" s="918"/>
      <c r="F487" s="918"/>
      <c r="G487" s="918"/>
      <c r="H487" s="2"/>
      <c r="I487" s="2"/>
      <c r="J487" s="2"/>
      <c r="K487" s="2"/>
      <c r="L487" s="397"/>
      <c r="M487" s="397"/>
      <c r="N487" s="397"/>
      <c r="O487" s="397"/>
      <c r="P487" s="397"/>
      <c r="Q487" s="397"/>
      <c r="R487" s="397"/>
      <c r="S487" s="397"/>
      <c r="T487" s="397"/>
      <c r="U487" s="397"/>
      <c r="V487" s="397"/>
      <c r="W487" s="397"/>
      <c r="X487" s="397"/>
      <c r="Y487" s="397"/>
      <c r="Z487" s="397"/>
      <c r="AA487" s="397"/>
      <c r="AB487" s="397"/>
      <c r="AC487" s="397"/>
      <c r="AD487" s="397"/>
      <c r="AE487" s="397"/>
      <c r="AF487" s="397"/>
      <c r="AG487" s="397"/>
      <c r="AH487" s="397"/>
      <c r="AI487" s="397"/>
      <c r="AJ487" s="397"/>
      <c r="AK487" s="397"/>
      <c r="AL487" s="397"/>
      <c r="AM487" s="397"/>
      <c r="AN487" s="397"/>
      <c r="AO487" s="397"/>
      <c r="AP487" s="397"/>
      <c r="AQ487" s="397"/>
      <c r="AR487" s="397"/>
      <c r="AS487" s="397"/>
      <c r="AT487" s="397"/>
      <c r="AU487" s="397"/>
      <c r="AV487" s="397"/>
      <c r="AW487" s="397"/>
      <c r="AX487" s="397"/>
      <c r="AY487" s="397"/>
      <c r="AZ487" s="397"/>
      <c r="BA487" s="397"/>
    </row>
    <row r="488" spans="1:53" ht="135">
      <c r="A488" s="733" t="s">
        <v>1839</v>
      </c>
      <c r="B488" s="699" t="s">
        <v>27</v>
      </c>
      <c r="C488" s="699" t="s">
        <v>26</v>
      </c>
      <c r="D488" s="699" t="s">
        <v>25</v>
      </c>
      <c r="E488" s="699" t="s">
        <v>24</v>
      </c>
      <c r="F488" s="699" t="s">
        <v>23</v>
      </c>
      <c r="G488" s="699"/>
    </row>
    <row r="489" spans="1:53" ht="103.5" customHeight="1">
      <c r="A489" s="744" t="s">
        <v>1840</v>
      </c>
      <c r="B489" s="699" t="s">
        <v>2</v>
      </c>
      <c r="C489" s="699" t="s">
        <v>291</v>
      </c>
      <c r="D489" s="699" t="s">
        <v>2</v>
      </c>
      <c r="E489" s="699" t="s">
        <v>21</v>
      </c>
      <c r="F489" s="699" t="s">
        <v>1</v>
      </c>
      <c r="G489" s="699"/>
    </row>
    <row r="490" spans="1:53" ht="105">
      <c r="A490" s="733" t="s">
        <v>1841</v>
      </c>
      <c r="B490" s="699" t="s">
        <v>20</v>
      </c>
      <c r="C490" s="699" t="s">
        <v>19</v>
      </c>
      <c r="D490" s="699" t="s">
        <v>18</v>
      </c>
      <c r="E490" s="699" t="s">
        <v>2</v>
      </c>
      <c r="F490" s="699" t="s">
        <v>1</v>
      </c>
      <c r="G490" s="699"/>
    </row>
    <row r="491" spans="1:53" ht="90">
      <c r="A491" s="744" t="s">
        <v>1842</v>
      </c>
      <c r="B491" s="699" t="s">
        <v>2</v>
      </c>
      <c r="C491" s="699" t="s">
        <v>996</v>
      </c>
      <c r="D491" s="699" t="s">
        <v>2</v>
      </c>
      <c r="E491" s="699" t="s">
        <v>996</v>
      </c>
      <c r="F491" s="699" t="s">
        <v>1</v>
      </c>
      <c r="G491" s="699" t="s">
        <v>1390</v>
      </c>
    </row>
    <row r="492" spans="1:53" ht="41.25" customHeight="1">
      <c r="A492" s="931" t="s">
        <v>1843</v>
      </c>
      <c r="B492" s="932"/>
      <c r="C492" s="932"/>
      <c r="D492" s="932"/>
      <c r="E492" s="932"/>
      <c r="F492" s="932"/>
      <c r="G492" s="932"/>
    </row>
    <row r="493" spans="1:53" ht="37.5" customHeight="1">
      <c r="A493" s="840" t="s">
        <v>1844</v>
      </c>
      <c r="B493" s="841"/>
      <c r="C493" s="841"/>
      <c r="D493" s="841"/>
      <c r="E493" s="841"/>
      <c r="F493" s="841"/>
      <c r="G493" s="841"/>
    </row>
    <row r="494" spans="1:53" ht="35.25" customHeight="1">
      <c r="A494" s="840" t="s">
        <v>1845</v>
      </c>
      <c r="B494" s="841"/>
      <c r="C494" s="841"/>
      <c r="D494" s="841"/>
      <c r="E494" s="841"/>
      <c r="F494" s="841"/>
      <c r="G494" s="841"/>
    </row>
    <row r="495" spans="1:53" ht="237" customHeight="1">
      <c r="A495" s="733" t="s">
        <v>1846</v>
      </c>
      <c r="B495" s="664" t="s">
        <v>1972</v>
      </c>
      <c r="C495" s="664" t="s">
        <v>1973</v>
      </c>
      <c r="D495" s="664" t="s">
        <v>1974</v>
      </c>
      <c r="E495" s="664" t="s">
        <v>1974</v>
      </c>
      <c r="F495" s="666" t="s">
        <v>13</v>
      </c>
      <c r="G495" s="666"/>
    </row>
    <row r="496" spans="1:53" ht="195">
      <c r="A496" s="733" t="s">
        <v>1847</v>
      </c>
      <c r="B496" s="664" t="s">
        <v>1975</v>
      </c>
      <c r="C496" s="664" t="s">
        <v>1988</v>
      </c>
      <c r="D496" s="664" t="s">
        <v>1976</v>
      </c>
      <c r="E496" s="664" t="s">
        <v>1988</v>
      </c>
      <c r="F496" s="664" t="s">
        <v>13</v>
      </c>
      <c r="G496" s="666"/>
    </row>
    <row r="497" spans="1:7" ht="120">
      <c r="A497" s="733" t="s">
        <v>1848</v>
      </c>
      <c r="B497" s="664" t="s">
        <v>1977</v>
      </c>
      <c r="C497" s="664" t="s">
        <v>1978</v>
      </c>
      <c r="D497" s="664" t="s">
        <v>2</v>
      </c>
      <c r="E497" s="664" t="s">
        <v>1979</v>
      </c>
      <c r="F497" s="664" t="s">
        <v>13</v>
      </c>
      <c r="G497" s="664"/>
    </row>
    <row r="498" spans="1:7" ht="28.5" customHeight="1">
      <c r="A498" s="852" t="s">
        <v>1849</v>
      </c>
      <c r="B498" s="853"/>
      <c r="C498" s="853"/>
      <c r="D498" s="853"/>
      <c r="E498" s="853"/>
      <c r="F498" s="853"/>
      <c r="G498" s="853"/>
    </row>
    <row r="499" spans="1:7" ht="29.25" customHeight="1">
      <c r="A499" s="852" t="s">
        <v>1850</v>
      </c>
      <c r="B499" s="853"/>
      <c r="C499" s="853"/>
      <c r="D499" s="853"/>
      <c r="E499" s="853"/>
      <c r="F499" s="853"/>
      <c r="G499" s="853"/>
    </row>
    <row r="500" spans="1:7" ht="20.25" customHeight="1">
      <c r="A500" s="852" t="s">
        <v>1851</v>
      </c>
      <c r="B500" s="853"/>
      <c r="C500" s="853"/>
      <c r="D500" s="853"/>
      <c r="E500" s="853"/>
      <c r="F500" s="853"/>
      <c r="G500" s="853"/>
    </row>
    <row r="501" spans="1:7" ht="135">
      <c r="A501" s="665" t="s">
        <v>1852</v>
      </c>
      <c r="B501" s="664" t="s">
        <v>1980</v>
      </c>
      <c r="C501" s="664" t="s">
        <v>1981</v>
      </c>
      <c r="D501" s="664" t="s">
        <v>2</v>
      </c>
      <c r="E501" s="664" t="s">
        <v>2</v>
      </c>
      <c r="F501" s="666" t="s">
        <v>13</v>
      </c>
      <c r="G501" s="666"/>
    </row>
    <row r="502" spans="1:7" ht="26.25" customHeight="1">
      <c r="A502" s="852" t="s">
        <v>1853</v>
      </c>
      <c r="B502" s="853"/>
      <c r="C502" s="853"/>
      <c r="D502" s="853"/>
      <c r="E502" s="853"/>
      <c r="F502" s="853"/>
      <c r="G502" s="853"/>
    </row>
    <row r="503" spans="1:7" ht="28.5" customHeight="1">
      <c r="A503" s="852" t="s">
        <v>1854</v>
      </c>
      <c r="B503" s="853"/>
      <c r="C503" s="853"/>
      <c r="D503" s="853"/>
      <c r="E503" s="853"/>
      <c r="F503" s="853"/>
      <c r="G503" s="853"/>
    </row>
    <row r="504" spans="1:7" ht="29.25" customHeight="1">
      <c r="A504" s="852" t="s">
        <v>1855</v>
      </c>
      <c r="B504" s="853"/>
      <c r="C504" s="853"/>
      <c r="D504" s="853"/>
      <c r="E504" s="853"/>
      <c r="F504" s="853"/>
      <c r="G504" s="853"/>
    </row>
    <row r="505" spans="1:7" ht="165.75" customHeight="1">
      <c r="A505" s="873" t="s">
        <v>1856</v>
      </c>
      <c r="B505" s="798" t="s">
        <v>12</v>
      </c>
      <c r="C505" s="798" t="s">
        <v>2</v>
      </c>
      <c r="D505" s="798" t="s">
        <v>11</v>
      </c>
      <c r="E505" s="798" t="s">
        <v>2</v>
      </c>
      <c r="F505" s="871" t="s">
        <v>1</v>
      </c>
      <c r="G505" s="871"/>
    </row>
    <row r="506" spans="1:7">
      <c r="A506" s="875"/>
      <c r="B506" s="799"/>
      <c r="C506" s="799"/>
      <c r="D506" s="799"/>
      <c r="E506" s="799"/>
      <c r="F506" s="872"/>
      <c r="G506" s="872"/>
    </row>
    <row r="507" spans="1:7" ht="75">
      <c r="A507" s="665" t="s">
        <v>1857</v>
      </c>
      <c r="B507" s="664" t="s">
        <v>2</v>
      </c>
      <c r="C507" s="664" t="s">
        <v>2</v>
      </c>
      <c r="D507" s="664" t="s">
        <v>10</v>
      </c>
      <c r="E507" s="664" t="s">
        <v>8</v>
      </c>
      <c r="F507" s="666" t="s">
        <v>7</v>
      </c>
      <c r="G507" s="666" t="s">
        <v>6</v>
      </c>
    </row>
    <row r="508" spans="1:7" ht="105">
      <c r="A508" s="671" t="s">
        <v>1858</v>
      </c>
      <c r="B508" s="664" t="s">
        <v>2</v>
      </c>
      <c r="C508" s="664" t="s">
        <v>2</v>
      </c>
      <c r="D508" s="664" t="s">
        <v>9</v>
      </c>
      <c r="E508" s="664" t="s">
        <v>8</v>
      </c>
      <c r="F508" s="666" t="s">
        <v>7</v>
      </c>
      <c r="G508" s="666" t="s">
        <v>6</v>
      </c>
    </row>
    <row r="509" spans="1:7" ht="30.75" customHeight="1">
      <c r="A509" s="840" t="s">
        <v>1859</v>
      </c>
      <c r="B509" s="841"/>
      <c r="C509" s="841"/>
      <c r="D509" s="841"/>
      <c r="E509" s="841"/>
      <c r="F509" s="841"/>
      <c r="G509" s="928"/>
    </row>
    <row r="510" spans="1:7" ht="30" customHeight="1">
      <c r="A510" s="840" t="s">
        <v>1860</v>
      </c>
      <c r="B510" s="841"/>
      <c r="C510" s="841"/>
      <c r="D510" s="841"/>
      <c r="E510" s="841"/>
      <c r="F510" s="841"/>
      <c r="G510" s="928"/>
    </row>
    <row r="511" spans="1:7" ht="22.5" customHeight="1">
      <c r="A511" s="840" t="s">
        <v>1861</v>
      </c>
      <c r="B511" s="841"/>
      <c r="C511" s="841"/>
      <c r="D511" s="841"/>
      <c r="E511" s="841"/>
      <c r="F511" s="841"/>
      <c r="G511" s="928"/>
    </row>
    <row r="512" spans="1:7" ht="75">
      <c r="A512" s="665" t="s">
        <v>1862</v>
      </c>
      <c r="B512" s="664" t="s">
        <v>5</v>
      </c>
      <c r="C512" s="664" t="s">
        <v>4</v>
      </c>
      <c r="D512" s="664" t="s">
        <v>3</v>
      </c>
      <c r="E512" s="664" t="s">
        <v>2</v>
      </c>
      <c r="F512" s="666" t="s">
        <v>1</v>
      </c>
      <c r="G512" s="666" t="s">
        <v>0</v>
      </c>
    </row>
    <row r="513" spans="1:7" ht="15" customHeight="1">
      <c r="A513" s="391"/>
      <c r="B513" s="392"/>
      <c r="C513" s="392"/>
      <c r="D513" s="392"/>
      <c r="E513" s="392"/>
      <c r="F513" s="392"/>
      <c r="G513" s="392"/>
    </row>
    <row r="514" spans="1:7" ht="15" customHeight="1">
      <c r="A514" s="391"/>
      <c r="B514" s="392"/>
      <c r="C514" s="392"/>
      <c r="D514" s="392"/>
      <c r="E514" s="392"/>
      <c r="F514" s="392"/>
      <c r="G514" s="392"/>
    </row>
    <row r="515" spans="1:7" ht="15" customHeight="1">
      <c r="A515" s="391"/>
      <c r="B515" s="392"/>
      <c r="C515" s="392"/>
      <c r="D515" s="392"/>
      <c r="E515" s="392"/>
      <c r="F515" s="392"/>
      <c r="G515" s="392"/>
    </row>
    <row r="516" spans="1:7" ht="15" customHeight="1">
      <c r="A516" s="391"/>
      <c r="B516" s="392"/>
      <c r="C516" s="392"/>
      <c r="D516" s="392"/>
      <c r="E516" s="392"/>
      <c r="F516" s="392"/>
      <c r="G516" s="392"/>
    </row>
    <row r="517" spans="1:7" ht="15" customHeight="1">
      <c r="A517" s="391"/>
      <c r="B517" s="392"/>
      <c r="C517" s="392"/>
      <c r="D517" s="392"/>
      <c r="E517" s="392"/>
      <c r="F517" s="392"/>
      <c r="G517" s="392"/>
    </row>
    <row r="518" spans="1:7" ht="15" customHeight="1">
      <c r="A518" s="391"/>
      <c r="B518" s="392"/>
      <c r="C518" s="392"/>
      <c r="D518" s="392"/>
      <c r="E518" s="392"/>
      <c r="F518" s="392"/>
      <c r="G518" s="392"/>
    </row>
    <row r="519" spans="1:7" ht="15" customHeight="1">
      <c r="A519" s="391"/>
      <c r="B519" s="392"/>
      <c r="C519" s="392"/>
      <c r="D519" s="392"/>
      <c r="E519" s="392"/>
      <c r="F519" s="392"/>
      <c r="G519" s="392"/>
    </row>
    <row r="520" spans="1:7" ht="15" customHeight="1">
      <c r="A520" s="391"/>
      <c r="B520" s="392"/>
      <c r="C520" s="392"/>
      <c r="D520" s="392"/>
      <c r="E520" s="392"/>
      <c r="F520" s="392"/>
      <c r="G520" s="392"/>
    </row>
    <row r="521" spans="1:7" ht="15" customHeight="1">
      <c r="A521" s="391"/>
      <c r="B521" s="392"/>
      <c r="C521" s="392"/>
      <c r="D521" s="392"/>
      <c r="E521" s="392"/>
      <c r="F521" s="392"/>
      <c r="G521" s="392"/>
    </row>
    <row r="522" spans="1:7" ht="15" customHeight="1">
      <c r="A522" s="391"/>
      <c r="B522" s="392"/>
      <c r="C522" s="392"/>
      <c r="D522" s="392"/>
      <c r="E522" s="392"/>
      <c r="F522" s="392"/>
      <c r="G522" s="392"/>
    </row>
    <row r="523" spans="1:7" ht="15" customHeight="1">
      <c r="A523" s="391"/>
      <c r="B523" s="392"/>
      <c r="C523" s="392"/>
      <c r="D523" s="392"/>
      <c r="E523" s="392"/>
      <c r="F523" s="392"/>
      <c r="G523" s="392"/>
    </row>
    <row r="524" spans="1:7" ht="15" customHeight="1">
      <c r="A524" s="391"/>
      <c r="B524" s="392"/>
      <c r="C524" s="392"/>
      <c r="D524" s="392"/>
      <c r="E524" s="392"/>
      <c r="F524" s="392"/>
      <c r="G524" s="392"/>
    </row>
    <row r="525" spans="1:7" ht="15" customHeight="1">
      <c r="A525" s="391"/>
      <c r="B525" s="392"/>
      <c r="C525" s="392"/>
      <c r="D525" s="392"/>
      <c r="E525" s="392"/>
      <c r="F525" s="392"/>
      <c r="G525" s="392"/>
    </row>
    <row r="526" spans="1:7" ht="15" customHeight="1">
      <c r="A526" s="391"/>
      <c r="B526" s="392"/>
      <c r="C526" s="392"/>
      <c r="D526" s="392"/>
      <c r="E526" s="392"/>
      <c r="F526" s="392"/>
      <c r="G526" s="392"/>
    </row>
    <row r="527" spans="1:7" ht="15" customHeight="1">
      <c r="A527" s="391"/>
      <c r="B527" s="392"/>
      <c r="C527" s="392"/>
      <c r="D527" s="392"/>
      <c r="E527" s="392"/>
      <c r="F527" s="392"/>
      <c r="G527" s="392"/>
    </row>
    <row r="528" spans="1:7" ht="15" customHeight="1">
      <c r="A528" s="391"/>
      <c r="B528" s="392"/>
      <c r="C528" s="392"/>
      <c r="D528" s="392"/>
      <c r="E528" s="392"/>
      <c r="F528" s="392"/>
      <c r="G528" s="392"/>
    </row>
    <row r="529" spans="1:7" ht="15" customHeight="1">
      <c r="A529" s="391"/>
      <c r="B529" s="392"/>
      <c r="C529" s="392"/>
      <c r="D529" s="392"/>
      <c r="E529" s="392"/>
      <c r="F529" s="392"/>
      <c r="G529" s="392"/>
    </row>
    <row r="530" spans="1:7" ht="15" customHeight="1">
      <c r="A530" s="391"/>
      <c r="B530" s="392"/>
      <c r="C530" s="392"/>
      <c r="D530" s="392"/>
      <c r="E530" s="392"/>
      <c r="F530" s="392"/>
      <c r="G530" s="392"/>
    </row>
    <row r="531" spans="1:7" ht="15" customHeight="1">
      <c r="A531" s="391"/>
      <c r="B531" s="392"/>
      <c r="C531" s="392"/>
      <c r="D531" s="392"/>
      <c r="E531" s="392"/>
      <c r="F531" s="392"/>
      <c r="G531" s="392"/>
    </row>
    <row r="532" spans="1:7" ht="15" customHeight="1">
      <c r="A532" s="391"/>
      <c r="B532" s="392"/>
      <c r="C532" s="392"/>
      <c r="D532" s="392"/>
      <c r="E532" s="392"/>
      <c r="F532" s="392"/>
      <c r="G532" s="392"/>
    </row>
    <row r="533" spans="1:7" ht="15" customHeight="1">
      <c r="A533" s="391"/>
      <c r="B533" s="392"/>
      <c r="C533" s="392"/>
      <c r="D533" s="392"/>
      <c r="E533" s="392"/>
      <c r="F533" s="392"/>
      <c r="G533" s="392"/>
    </row>
    <row r="534" spans="1:7" ht="15" customHeight="1">
      <c r="A534" s="391"/>
      <c r="B534" s="392"/>
      <c r="C534" s="392"/>
      <c r="D534" s="392"/>
      <c r="E534" s="392"/>
      <c r="F534" s="392"/>
      <c r="G534" s="392"/>
    </row>
    <row r="535" spans="1:7" ht="15" customHeight="1">
      <c r="A535" s="391"/>
      <c r="B535" s="392"/>
      <c r="C535" s="392"/>
      <c r="D535" s="392"/>
      <c r="E535" s="392"/>
      <c r="F535" s="392"/>
      <c r="G535" s="392"/>
    </row>
    <row r="536" spans="1:7" ht="15" customHeight="1">
      <c r="A536" s="391"/>
      <c r="B536" s="392"/>
      <c r="C536" s="392"/>
      <c r="D536" s="392"/>
      <c r="E536" s="392"/>
      <c r="F536" s="392"/>
      <c r="G536" s="392"/>
    </row>
    <row r="537" spans="1:7" ht="15" customHeight="1">
      <c r="A537" s="391"/>
      <c r="B537" s="392"/>
      <c r="C537" s="392"/>
      <c r="D537" s="392"/>
      <c r="E537" s="392"/>
      <c r="F537" s="392"/>
      <c r="G537" s="392"/>
    </row>
    <row r="538" spans="1:7" ht="15" customHeight="1">
      <c r="A538" s="391"/>
      <c r="B538" s="392"/>
      <c r="C538" s="392"/>
      <c r="D538" s="392"/>
      <c r="E538" s="392"/>
      <c r="F538" s="392"/>
      <c r="G538" s="392"/>
    </row>
    <row r="539" spans="1:7" ht="15" customHeight="1">
      <c r="A539" s="391"/>
      <c r="B539" s="392"/>
      <c r="C539" s="392"/>
      <c r="D539" s="392"/>
      <c r="E539" s="392"/>
      <c r="F539" s="392"/>
      <c r="G539" s="392"/>
    </row>
    <row r="540" spans="1:7" ht="15" customHeight="1">
      <c r="A540" s="391"/>
      <c r="B540" s="392"/>
      <c r="C540" s="392"/>
      <c r="D540" s="392"/>
      <c r="E540" s="392"/>
      <c r="F540" s="392"/>
      <c r="G540" s="392"/>
    </row>
    <row r="541" spans="1:7" ht="15" customHeight="1">
      <c r="A541" s="391"/>
      <c r="B541" s="392"/>
      <c r="C541" s="392"/>
      <c r="D541" s="392"/>
      <c r="E541" s="392"/>
      <c r="F541" s="392"/>
      <c r="G541" s="392"/>
    </row>
    <row r="542" spans="1:7" ht="15" customHeight="1">
      <c r="A542" s="391"/>
      <c r="B542" s="392"/>
      <c r="C542" s="392"/>
      <c r="D542" s="392"/>
      <c r="E542" s="392"/>
      <c r="F542" s="392"/>
      <c r="G542" s="392"/>
    </row>
    <row r="543" spans="1:7" ht="15" customHeight="1">
      <c r="A543" s="391"/>
      <c r="B543" s="392"/>
      <c r="C543" s="392"/>
      <c r="D543" s="392"/>
      <c r="E543" s="392"/>
      <c r="F543" s="392"/>
      <c r="G543" s="392"/>
    </row>
    <row r="544" spans="1:7" ht="15" customHeight="1">
      <c r="A544" s="391"/>
      <c r="B544" s="392"/>
      <c r="C544" s="392"/>
      <c r="D544" s="392"/>
      <c r="E544" s="392"/>
      <c r="F544" s="392"/>
      <c r="G544" s="392"/>
    </row>
    <row r="545" spans="1:7" ht="15" customHeight="1">
      <c r="A545" s="391"/>
      <c r="B545" s="392"/>
      <c r="C545" s="392"/>
      <c r="D545" s="392"/>
      <c r="E545" s="392"/>
      <c r="F545" s="392"/>
      <c r="G545" s="392"/>
    </row>
    <row r="546" spans="1:7" ht="15" customHeight="1">
      <c r="A546" s="391"/>
      <c r="B546" s="392"/>
      <c r="C546" s="392"/>
      <c r="D546" s="392"/>
      <c r="E546" s="392"/>
      <c r="F546" s="392"/>
      <c r="G546" s="392"/>
    </row>
    <row r="547" spans="1:7" ht="15" customHeight="1">
      <c r="A547" s="391"/>
      <c r="B547" s="392"/>
      <c r="C547" s="392"/>
      <c r="D547" s="392"/>
      <c r="E547" s="392"/>
      <c r="F547" s="392"/>
      <c r="G547" s="392"/>
    </row>
    <row r="548" spans="1:7" ht="15" customHeight="1">
      <c r="A548" s="391"/>
      <c r="B548" s="392"/>
      <c r="C548" s="392"/>
      <c r="D548" s="392"/>
      <c r="E548" s="392"/>
      <c r="F548" s="392"/>
      <c r="G548" s="392"/>
    </row>
    <row r="549" spans="1:7" ht="15" customHeight="1">
      <c r="A549" s="391"/>
      <c r="B549" s="392"/>
      <c r="C549" s="392"/>
      <c r="D549" s="392"/>
      <c r="E549" s="392"/>
      <c r="F549" s="392"/>
      <c r="G549" s="392"/>
    </row>
    <row r="550" spans="1:7" ht="15" customHeight="1">
      <c r="A550" s="391"/>
      <c r="B550" s="392"/>
      <c r="C550" s="392"/>
      <c r="D550" s="392"/>
      <c r="E550" s="392"/>
      <c r="F550" s="392"/>
      <c r="G550" s="392"/>
    </row>
    <row r="551" spans="1:7" ht="15" customHeight="1">
      <c r="A551" s="391"/>
      <c r="B551" s="392"/>
      <c r="C551" s="392"/>
      <c r="D551" s="392"/>
      <c r="E551" s="392"/>
      <c r="F551" s="392"/>
      <c r="G551" s="392"/>
    </row>
    <row r="552" spans="1:7" ht="15" customHeight="1">
      <c r="A552" s="391"/>
      <c r="B552" s="392"/>
      <c r="C552" s="392"/>
      <c r="D552" s="392"/>
      <c r="E552" s="392"/>
      <c r="F552" s="392"/>
      <c r="G552" s="392"/>
    </row>
    <row r="553" spans="1:7" ht="15" customHeight="1">
      <c r="A553" s="391"/>
      <c r="B553" s="392"/>
      <c r="C553" s="392"/>
      <c r="D553" s="392"/>
      <c r="E553" s="392"/>
      <c r="F553" s="392"/>
      <c r="G553" s="392"/>
    </row>
    <row r="554" spans="1:7" ht="15" customHeight="1">
      <c r="A554" s="391"/>
      <c r="B554" s="392"/>
      <c r="C554" s="392"/>
      <c r="D554" s="392"/>
      <c r="E554" s="392"/>
      <c r="F554" s="392"/>
      <c r="G554" s="392"/>
    </row>
    <row r="555" spans="1:7" ht="15" customHeight="1">
      <c r="A555" s="391"/>
      <c r="B555" s="392"/>
      <c r="C555" s="392"/>
      <c r="D555" s="392"/>
      <c r="E555" s="392"/>
      <c r="F555" s="392"/>
      <c r="G555" s="392"/>
    </row>
    <row r="556" spans="1:7" ht="15" customHeight="1">
      <c r="A556" s="391"/>
      <c r="B556" s="392"/>
      <c r="C556" s="392"/>
      <c r="D556" s="392"/>
      <c r="E556" s="392"/>
      <c r="F556" s="392"/>
      <c r="G556" s="392"/>
    </row>
    <row r="557" spans="1:7" ht="15" customHeight="1">
      <c r="A557" s="391"/>
      <c r="B557" s="392"/>
      <c r="C557" s="392"/>
      <c r="D557" s="392"/>
      <c r="E557" s="392"/>
      <c r="F557" s="392"/>
      <c r="G557" s="392"/>
    </row>
    <row r="558" spans="1:7" ht="15" customHeight="1">
      <c r="A558" s="391"/>
      <c r="B558" s="392"/>
      <c r="C558" s="392"/>
      <c r="D558" s="392"/>
      <c r="E558" s="392"/>
      <c r="F558" s="392"/>
      <c r="G558" s="392"/>
    </row>
    <row r="559" spans="1:7" ht="15" customHeight="1">
      <c r="A559" s="391"/>
      <c r="B559" s="392"/>
      <c r="C559" s="392"/>
      <c r="D559" s="392"/>
      <c r="E559" s="392"/>
      <c r="F559" s="392"/>
      <c r="G559" s="392"/>
    </row>
    <row r="560" spans="1:7" ht="15" customHeight="1">
      <c r="A560" s="391"/>
      <c r="B560" s="392"/>
      <c r="C560" s="392"/>
      <c r="D560" s="392"/>
      <c r="E560" s="392"/>
      <c r="F560" s="392"/>
      <c r="G560" s="392"/>
    </row>
    <row r="561" spans="1:7" ht="15" customHeight="1">
      <c r="A561" s="391"/>
      <c r="B561" s="392"/>
      <c r="C561" s="392"/>
      <c r="D561" s="392"/>
      <c r="E561" s="392"/>
      <c r="F561" s="392"/>
      <c r="G561" s="392"/>
    </row>
    <row r="562" spans="1:7" ht="15" customHeight="1">
      <c r="A562" s="391"/>
      <c r="B562" s="392"/>
      <c r="C562" s="392"/>
      <c r="D562" s="392"/>
      <c r="E562" s="392"/>
      <c r="F562" s="392"/>
      <c r="G562" s="392"/>
    </row>
    <row r="563" spans="1:7" ht="15" customHeight="1">
      <c r="A563" s="391"/>
      <c r="B563" s="392"/>
      <c r="C563" s="392"/>
      <c r="D563" s="392"/>
      <c r="E563" s="392"/>
      <c r="F563" s="392"/>
      <c r="G563" s="392"/>
    </row>
    <row r="564" spans="1:7" ht="15" customHeight="1">
      <c r="A564" s="391"/>
      <c r="B564" s="392"/>
      <c r="C564" s="392"/>
      <c r="D564" s="392"/>
      <c r="E564" s="392"/>
      <c r="F564" s="392"/>
      <c r="G564" s="392"/>
    </row>
    <row r="565" spans="1:7" ht="15" customHeight="1">
      <c r="A565" s="391"/>
      <c r="B565" s="392"/>
      <c r="C565" s="392"/>
      <c r="D565" s="392"/>
      <c r="E565" s="392"/>
      <c r="F565" s="392"/>
      <c r="G565" s="392"/>
    </row>
    <row r="566" spans="1:7" ht="15" customHeight="1">
      <c r="A566" s="391"/>
      <c r="B566" s="392"/>
      <c r="C566" s="392"/>
      <c r="D566" s="392"/>
      <c r="E566" s="392"/>
      <c r="F566" s="392"/>
      <c r="G566" s="392"/>
    </row>
    <row r="567" spans="1:7" ht="15" customHeight="1">
      <c r="A567" s="391"/>
      <c r="B567" s="392"/>
      <c r="C567" s="392"/>
      <c r="D567" s="392"/>
      <c r="E567" s="392"/>
      <c r="F567" s="392"/>
      <c r="G567" s="392"/>
    </row>
    <row r="568" spans="1:7" ht="15" customHeight="1">
      <c r="A568" s="391"/>
      <c r="B568" s="392"/>
      <c r="C568" s="392"/>
      <c r="D568" s="392"/>
      <c r="E568" s="392"/>
      <c r="F568" s="392"/>
      <c r="G568" s="392"/>
    </row>
    <row r="569" spans="1:7" ht="15" customHeight="1">
      <c r="A569" s="391"/>
      <c r="B569" s="392"/>
      <c r="C569" s="392"/>
      <c r="D569" s="392"/>
      <c r="E569" s="392"/>
      <c r="F569" s="392"/>
      <c r="G569" s="392"/>
    </row>
    <row r="570" spans="1:7" ht="15" customHeight="1">
      <c r="A570" s="391"/>
      <c r="B570" s="392"/>
      <c r="C570" s="392"/>
      <c r="D570" s="392"/>
      <c r="E570" s="392"/>
      <c r="F570" s="392"/>
      <c r="G570" s="392"/>
    </row>
    <row r="571" spans="1:7" ht="15" customHeight="1">
      <c r="A571" s="391"/>
      <c r="B571" s="392"/>
      <c r="C571" s="392"/>
      <c r="D571" s="392"/>
      <c r="E571" s="392"/>
      <c r="F571" s="392"/>
      <c r="G571" s="392"/>
    </row>
    <row r="572" spans="1:7" ht="15" customHeight="1">
      <c r="A572" s="391"/>
      <c r="B572" s="392"/>
      <c r="C572" s="392"/>
      <c r="D572" s="392"/>
      <c r="E572" s="392"/>
      <c r="F572" s="392"/>
      <c r="G572" s="392"/>
    </row>
    <row r="573" spans="1:7" ht="15" customHeight="1">
      <c r="A573" s="391"/>
      <c r="B573" s="392"/>
      <c r="C573" s="392"/>
      <c r="D573" s="392"/>
      <c r="E573" s="392"/>
      <c r="F573" s="392"/>
      <c r="G573" s="392"/>
    </row>
    <row r="574" spans="1:7" ht="15" customHeight="1">
      <c r="A574" s="391"/>
      <c r="B574" s="392"/>
      <c r="C574" s="392"/>
      <c r="D574" s="392"/>
      <c r="E574" s="392"/>
      <c r="F574" s="392"/>
      <c r="G574" s="392"/>
    </row>
    <row r="575" spans="1:7" ht="15" customHeight="1">
      <c r="A575" s="391"/>
      <c r="B575" s="392"/>
      <c r="C575" s="392"/>
      <c r="D575" s="392"/>
      <c r="E575" s="392"/>
      <c r="F575" s="392"/>
      <c r="G575" s="392"/>
    </row>
    <row r="576" spans="1:7" ht="15" customHeight="1">
      <c r="A576" s="391"/>
      <c r="B576" s="392"/>
      <c r="C576" s="392"/>
      <c r="D576" s="392"/>
      <c r="E576" s="392"/>
      <c r="F576" s="392"/>
      <c r="G576" s="392"/>
    </row>
    <row r="577" spans="1:7" ht="15" customHeight="1">
      <c r="A577" s="391"/>
      <c r="B577" s="392"/>
      <c r="C577" s="392"/>
      <c r="D577" s="392"/>
      <c r="E577" s="392"/>
      <c r="F577" s="392"/>
      <c r="G577" s="392"/>
    </row>
    <row r="578" spans="1:7" ht="15" customHeight="1">
      <c r="A578" s="391"/>
      <c r="B578" s="392"/>
      <c r="C578" s="392"/>
      <c r="D578" s="392"/>
      <c r="E578" s="392"/>
      <c r="F578" s="392"/>
      <c r="G578" s="392"/>
    </row>
    <row r="579" spans="1:7" ht="15" customHeight="1">
      <c r="A579" s="391"/>
      <c r="B579" s="392"/>
      <c r="C579" s="392"/>
      <c r="D579" s="392"/>
      <c r="E579" s="392"/>
      <c r="F579" s="392"/>
      <c r="G579" s="392"/>
    </row>
    <row r="580" spans="1:7" ht="15" customHeight="1">
      <c r="A580" s="391"/>
      <c r="B580" s="392"/>
      <c r="C580" s="392"/>
      <c r="D580" s="392"/>
      <c r="E580" s="392"/>
      <c r="F580" s="392"/>
      <c r="G580" s="392"/>
    </row>
    <row r="581" spans="1:7" ht="15" customHeight="1">
      <c r="A581" s="391"/>
      <c r="B581" s="392"/>
      <c r="C581" s="392"/>
      <c r="D581" s="392"/>
      <c r="E581" s="392"/>
      <c r="F581" s="392"/>
      <c r="G581" s="392"/>
    </row>
    <row r="582" spans="1:7" ht="15" customHeight="1">
      <c r="A582" s="391"/>
      <c r="B582" s="392"/>
      <c r="C582" s="392"/>
      <c r="D582" s="392"/>
      <c r="E582" s="392"/>
      <c r="F582" s="392"/>
      <c r="G582" s="392"/>
    </row>
    <row r="583" spans="1:7" ht="15" customHeight="1">
      <c r="A583" s="391"/>
      <c r="B583" s="392"/>
      <c r="C583" s="392"/>
      <c r="D583" s="392"/>
      <c r="E583" s="392"/>
      <c r="F583" s="392"/>
      <c r="G583" s="392"/>
    </row>
    <row r="584" spans="1:7" ht="15" customHeight="1">
      <c r="A584" s="391"/>
      <c r="B584" s="392"/>
      <c r="C584" s="392"/>
      <c r="D584" s="392"/>
      <c r="E584" s="392"/>
      <c r="F584" s="392"/>
      <c r="G584" s="392"/>
    </row>
    <row r="585" spans="1:7" ht="15" customHeight="1">
      <c r="A585" s="391"/>
      <c r="B585" s="392"/>
      <c r="C585" s="392"/>
      <c r="D585" s="392"/>
      <c r="E585" s="392"/>
      <c r="F585" s="392"/>
      <c r="G585" s="392"/>
    </row>
    <row r="586" spans="1:7" ht="15" customHeight="1">
      <c r="A586" s="391"/>
      <c r="B586" s="392"/>
      <c r="C586" s="392"/>
      <c r="D586" s="392"/>
      <c r="E586" s="392"/>
      <c r="F586" s="392"/>
      <c r="G586" s="392"/>
    </row>
    <row r="587" spans="1:7" ht="15" customHeight="1">
      <c r="A587" s="391"/>
      <c r="B587" s="392"/>
      <c r="C587" s="392"/>
      <c r="D587" s="392"/>
      <c r="E587" s="392"/>
      <c r="F587" s="392"/>
      <c r="G587" s="392"/>
    </row>
    <row r="588" spans="1:7" ht="15" customHeight="1">
      <c r="A588" s="391"/>
      <c r="B588" s="392"/>
      <c r="C588" s="392"/>
      <c r="D588" s="392"/>
      <c r="E588" s="392"/>
      <c r="F588" s="392"/>
      <c r="G588" s="392"/>
    </row>
    <row r="589" spans="1:7" ht="15" customHeight="1">
      <c r="A589" s="391"/>
      <c r="B589" s="392"/>
      <c r="C589" s="392"/>
      <c r="D589" s="392"/>
      <c r="E589" s="392"/>
      <c r="F589" s="392"/>
      <c r="G589" s="392"/>
    </row>
    <row r="590" spans="1:7" ht="15" customHeight="1">
      <c r="A590" s="391"/>
      <c r="B590" s="392"/>
      <c r="C590" s="392"/>
      <c r="D590" s="392"/>
      <c r="E590" s="392"/>
      <c r="F590" s="392"/>
      <c r="G590" s="392"/>
    </row>
    <row r="591" spans="1:7" ht="15" customHeight="1">
      <c r="A591" s="391"/>
      <c r="B591" s="392"/>
      <c r="C591" s="392"/>
      <c r="D591" s="392"/>
      <c r="E591" s="392"/>
      <c r="F591" s="392"/>
      <c r="G591" s="392"/>
    </row>
    <row r="592" spans="1:7" ht="15" customHeight="1">
      <c r="A592" s="391"/>
      <c r="B592" s="392"/>
      <c r="C592" s="392"/>
      <c r="D592" s="392"/>
      <c r="E592" s="392"/>
      <c r="F592" s="392"/>
      <c r="G592" s="392"/>
    </row>
    <row r="593" spans="1:7" ht="15" customHeight="1">
      <c r="A593" s="391"/>
      <c r="B593" s="392"/>
      <c r="C593" s="392"/>
      <c r="D593" s="392"/>
      <c r="E593" s="392"/>
      <c r="F593" s="392"/>
      <c r="G593" s="392"/>
    </row>
    <row r="594" spans="1:7" ht="15" customHeight="1">
      <c r="A594" s="391"/>
      <c r="B594" s="392"/>
      <c r="C594" s="392"/>
      <c r="D594" s="392"/>
      <c r="E594" s="392"/>
      <c r="F594" s="392"/>
      <c r="G594" s="392"/>
    </row>
    <row r="595" spans="1:7" ht="15" customHeight="1">
      <c r="A595" s="391"/>
      <c r="B595" s="392"/>
      <c r="C595" s="392"/>
      <c r="D595" s="392"/>
      <c r="E595" s="392"/>
      <c r="F595" s="392"/>
      <c r="G595" s="392"/>
    </row>
    <row r="596" spans="1:7" ht="15" customHeight="1">
      <c r="A596" s="391"/>
      <c r="B596" s="392"/>
      <c r="C596" s="392"/>
      <c r="D596" s="392"/>
      <c r="E596" s="392"/>
      <c r="F596" s="392"/>
      <c r="G596" s="392"/>
    </row>
    <row r="597" spans="1:7" ht="15" customHeight="1">
      <c r="A597" s="391"/>
      <c r="B597" s="392"/>
      <c r="C597" s="392"/>
      <c r="D597" s="392"/>
      <c r="E597" s="392"/>
      <c r="F597" s="392"/>
      <c r="G597" s="392"/>
    </row>
    <row r="598" spans="1:7" ht="15" customHeight="1">
      <c r="A598" s="391"/>
      <c r="B598" s="392"/>
      <c r="C598" s="392"/>
      <c r="D598" s="392"/>
      <c r="E598" s="392"/>
      <c r="F598" s="392"/>
      <c r="G598" s="392"/>
    </row>
    <row r="599" spans="1:7" ht="15" customHeight="1">
      <c r="A599" s="391"/>
      <c r="B599" s="392"/>
      <c r="C599" s="392"/>
      <c r="D599" s="392"/>
      <c r="E599" s="392"/>
      <c r="F599" s="392"/>
      <c r="G599" s="392"/>
    </row>
    <row r="600" spans="1:7" ht="15" customHeight="1">
      <c r="A600" s="391"/>
      <c r="B600" s="392"/>
      <c r="C600" s="392"/>
      <c r="D600" s="392"/>
      <c r="E600" s="392"/>
      <c r="F600" s="392"/>
      <c r="G600" s="392"/>
    </row>
    <row r="601" spans="1:7" ht="15" customHeight="1">
      <c r="A601" s="391"/>
      <c r="B601" s="392"/>
      <c r="C601" s="392"/>
      <c r="D601" s="392"/>
      <c r="E601" s="392"/>
      <c r="F601" s="392"/>
      <c r="G601" s="392"/>
    </row>
    <row r="602" spans="1:7" ht="15" customHeight="1">
      <c r="A602" s="391"/>
      <c r="B602" s="392"/>
      <c r="C602" s="392"/>
      <c r="D602" s="392"/>
      <c r="E602" s="392"/>
      <c r="F602" s="392"/>
      <c r="G602" s="392"/>
    </row>
    <row r="603" spans="1:7" ht="15" customHeight="1">
      <c r="A603" s="391"/>
      <c r="B603" s="392"/>
      <c r="C603" s="392"/>
      <c r="D603" s="392"/>
      <c r="E603" s="392"/>
      <c r="F603" s="392"/>
      <c r="G603" s="392"/>
    </row>
    <row r="604" spans="1:7" ht="15" customHeight="1">
      <c r="A604" s="391"/>
      <c r="B604" s="392"/>
      <c r="C604" s="392"/>
      <c r="D604" s="392"/>
      <c r="E604" s="392"/>
      <c r="F604" s="392"/>
      <c r="G604" s="392"/>
    </row>
    <row r="605" spans="1:7" ht="15" customHeight="1">
      <c r="A605" s="391"/>
      <c r="B605" s="392"/>
      <c r="C605" s="392"/>
      <c r="D605" s="392"/>
      <c r="E605" s="392"/>
      <c r="F605" s="392"/>
      <c r="G605" s="392"/>
    </row>
    <row r="606" spans="1:7" ht="15" customHeight="1">
      <c r="A606" s="391"/>
      <c r="B606" s="392"/>
      <c r="C606" s="392"/>
      <c r="D606" s="392"/>
      <c r="E606" s="392"/>
      <c r="F606" s="392"/>
      <c r="G606" s="392"/>
    </row>
    <row r="607" spans="1:7" ht="15" customHeight="1">
      <c r="A607" s="391"/>
      <c r="B607" s="392"/>
      <c r="C607" s="392"/>
      <c r="D607" s="392"/>
      <c r="E607" s="392"/>
      <c r="F607" s="392"/>
      <c r="G607" s="392"/>
    </row>
    <row r="608" spans="1:7" ht="15" customHeight="1">
      <c r="A608" s="391"/>
      <c r="B608" s="392"/>
      <c r="C608" s="392"/>
      <c r="D608" s="392"/>
      <c r="E608" s="392"/>
      <c r="F608" s="392"/>
      <c r="G608" s="392"/>
    </row>
    <row r="609" spans="1:7" ht="15" customHeight="1">
      <c r="A609" s="391"/>
      <c r="B609" s="392"/>
      <c r="C609" s="392"/>
      <c r="D609" s="392"/>
      <c r="E609" s="392"/>
      <c r="F609" s="392"/>
      <c r="G609" s="392"/>
    </row>
    <row r="610" spans="1:7" ht="15" customHeight="1">
      <c r="A610" s="391"/>
      <c r="B610" s="392"/>
      <c r="C610" s="392"/>
      <c r="D610" s="392"/>
      <c r="E610" s="392"/>
      <c r="F610" s="392"/>
      <c r="G610" s="392"/>
    </row>
    <row r="611" spans="1:7" ht="15" customHeight="1">
      <c r="A611" s="391"/>
      <c r="B611" s="392"/>
      <c r="C611" s="392"/>
      <c r="D611" s="392"/>
      <c r="E611" s="392"/>
      <c r="F611" s="392"/>
      <c r="G611" s="392"/>
    </row>
    <row r="612" spans="1:7" ht="15" customHeight="1">
      <c r="A612" s="391"/>
      <c r="B612" s="392"/>
      <c r="C612" s="392"/>
      <c r="D612" s="392"/>
      <c r="E612" s="392"/>
      <c r="F612" s="392"/>
      <c r="G612" s="392"/>
    </row>
    <row r="613" spans="1:7" ht="15" customHeight="1">
      <c r="A613" s="391"/>
      <c r="B613" s="392"/>
      <c r="C613" s="392"/>
      <c r="D613" s="392"/>
      <c r="E613" s="392"/>
      <c r="F613" s="392"/>
      <c r="G613" s="392"/>
    </row>
    <row r="614" spans="1:7" ht="15" customHeight="1">
      <c r="A614" s="391"/>
      <c r="B614" s="392"/>
      <c r="C614" s="392"/>
      <c r="D614" s="392"/>
      <c r="E614" s="392"/>
      <c r="F614" s="392"/>
      <c r="G614" s="392"/>
    </row>
    <row r="615" spans="1:7" ht="15" customHeight="1">
      <c r="A615" s="391"/>
      <c r="B615" s="392"/>
      <c r="C615" s="392"/>
      <c r="D615" s="392"/>
      <c r="E615" s="392"/>
      <c r="F615" s="392"/>
      <c r="G615" s="392"/>
    </row>
    <row r="616" spans="1:7" ht="15" customHeight="1">
      <c r="A616" s="391"/>
      <c r="B616" s="392"/>
      <c r="C616" s="392"/>
      <c r="D616" s="392"/>
      <c r="E616" s="392"/>
      <c r="F616" s="392"/>
      <c r="G616" s="392"/>
    </row>
    <row r="617" spans="1:7" ht="15" customHeight="1">
      <c r="A617" s="391"/>
      <c r="B617" s="392"/>
      <c r="C617" s="392"/>
      <c r="D617" s="392"/>
      <c r="E617" s="392"/>
      <c r="F617" s="392"/>
      <c r="G617" s="392"/>
    </row>
    <row r="618" spans="1:7" ht="15" customHeight="1">
      <c r="A618" s="391"/>
      <c r="B618" s="392"/>
      <c r="C618" s="392"/>
      <c r="D618" s="392"/>
      <c r="E618" s="392"/>
      <c r="F618" s="392"/>
      <c r="G618" s="392"/>
    </row>
    <row r="619" spans="1:7" ht="15" customHeight="1">
      <c r="A619" s="391"/>
      <c r="B619" s="392"/>
      <c r="C619" s="392"/>
      <c r="D619" s="392"/>
      <c r="E619" s="392"/>
      <c r="F619" s="392"/>
      <c r="G619" s="392"/>
    </row>
    <row r="620" spans="1:7" ht="15" customHeight="1">
      <c r="A620" s="391"/>
      <c r="B620" s="392"/>
      <c r="C620" s="392"/>
      <c r="D620" s="392"/>
      <c r="E620" s="392"/>
      <c r="F620" s="392"/>
      <c r="G620" s="392"/>
    </row>
    <row r="621" spans="1:7" ht="15" customHeight="1">
      <c r="A621" s="391"/>
      <c r="B621" s="392"/>
      <c r="C621" s="392"/>
      <c r="D621" s="392"/>
      <c r="E621" s="392"/>
      <c r="F621" s="392"/>
      <c r="G621" s="392"/>
    </row>
    <row r="622" spans="1:7" ht="15" customHeight="1">
      <c r="A622" s="391"/>
      <c r="B622" s="392"/>
      <c r="C622" s="392"/>
      <c r="D622" s="392"/>
      <c r="E622" s="392"/>
      <c r="F622" s="392"/>
      <c r="G622" s="392"/>
    </row>
    <row r="623" spans="1:7" ht="15" customHeight="1">
      <c r="A623" s="391"/>
      <c r="B623" s="392"/>
      <c r="C623" s="392"/>
      <c r="D623" s="392"/>
      <c r="E623" s="392"/>
      <c r="F623" s="392"/>
      <c r="G623" s="392"/>
    </row>
    <row r="624" spans="1:7" ht="15" customHeight="1">
      <c r="A624" s="391"/>
      <c r="B624" s="392"/>
      <c r="C624" s="392"/>
      <c r="D624" s="392"/>
      <c r="E624" s="392"/>
      <c r="F624" s="392"/>
      <c r="G624" s="392"/>
    </row>
    <row r="625" spans="1:7" ht="15" customHeight="1">
      <c r="A625" s="391"/>
      <c r="B625" s="392"/>
      <c r="C625" s="392"/>
      <c r="D625" s="392"/>
      <c r="E625" s="392"/>
      <c r="F625" s="392"/>
      <c r="G625" s="392"/>
    </row>
    <row r="626" spans="1:7" ht="15" customHeight="1">
      <c r="A626" s="391"/>
      <c r="B626" s="392"/>
      <c r="C626" s="392"/>
      <c r="D626" s="392"/>
      <c r="E626" s="392"/>
      <c r="F626" s="392"/>
      <c r="G626" s="392"/>
    </row>
    <row r="627" spans="1:7" ht="15" customHeight="1">
      <c r="A627" s="391"/>
      <c r="B627" s="392"/>
      <c r="C627" s="392"/>
      <c r="D627" s="392"/>
      <c r="E627" s="392"/>
      <c r="F627" s="392"/>
      <c r="G627" s="392"/>
    </row>
    <row r="628" spans="1:7" ht="15" customHeight="1">
      <c r="A628" s="391"/>
      <c r="B628" s="392"/>
      <c r="C628" s="392"/>
      <c r="D628" s="392"/>
      <c r="E628" s="392"/>
      <c r="F628" s="392"/>
      <c r="G628" s="392"/>
    </row>
    <row r="629" spans="1:7" ht="15" customHeight="1">
      <c r="A629" s="391"/>
      <c r="B629" s="392"/>
      <c r="C629" s="392"/>
      <c r="D629" s="392"/>
      <c r="E629" s="392"/>
      <c r="F629" s="392"/>
      <c r="G629" s="392"/>
    </row>
    <row r="630" spans="1:7" ht="15" customHeight="1">
      <c r="A630" s="391"/>
      <c r="B630" s="392"/>
      <c r="C630" s="392"/>
      <c r="D630" s="392"/>
      <c r="E630" s="392"/>
      <c r="F630" s="392"/>
      <c r="G630" s="392"/>
    </row>
    <row r="631" spans="1:7" ht="15" customHeight="1">
      <c r="A631" s="391"/>
      <c r="B631" s="392"/>
      <c r="C631" s="392"/>
      <c r="D631" s="392"/>
      <c r="E631" s="392"/>
      <c r="F631" s="392"/>
      <c r="G631" s="392"/>
    </row>
    <row r="632" spans="1:7" ht="15" customHeight="1">
      <c r="A632" s="391"/>
      <c r="B632" s="392"/>
      <c r="C632" s="392"/>
      <c r="D632" s="392"/>
      <c r="E632" s="392"/>
      <c r="F632" s="392"/>
      <c r="G632" s="392"/>
    </row>
    <row r="633" spans="1:7" ht="15" customHeight="1">
      <c r="A633" s="391"/>
      <c r="B633" s="392"/>
      <c r="C633" s="392"/>
      <c r="D633" s="392"/>
      <c r="E633" s="392"/>
      <c r="F633" s="392"/>
      <c r="G633" s="392"/>
    </row>
    <row r="634" spans="1:7" ht="15" customHeight="1">
      <c r="A634" s="391"/>
      <c r="B634" s="392"/>
      <c r="C634" s="392"/>
      <c r="D634" s="392"/>
      <c r="E634" s="392"/>
      <c r="F634" s="392"/>
      <c r="G634" s="392"/>
    </row>
    <row r="635" spans="1:7" ht="15" customHeight="1">
      <c r="A635" s="391"/>
      <c r="B635" s="392"/>
      <c r="C635" s="392"/>
      <c r="D635" s="392"/>
      <c r="E635" s="392"/>
      <c r="F635" s="392"/>
      <c r="G635" s="392"/>
    </row>
    <row r="636" spans="1:7" ht="15" customHeight="1">
      <c r="A636" s="391"/>
      <c r="B636" s="392"/>
      <c r="C636" s="392"/>
      <c r="D636" s="392"/>
      <c r="E636" s="392"/>
      <c r="F636" s="392"/>
      <c r="G636" s="392"/>
    </row>
    <row r="637" spans="1:7" ht="15" customHeight="1">
      <c r="A637" s="391"/>
      <c r="B637" s="392"/>
      <c r="C637" s="392"/>
      <c r="D637" s="392"/>
      <c r="E637" s="392"/>
      <c r="F637" s="392"/>
      <c r="G637" s="392"/>
    </row>
    <row r="638" spans="1:7" ht="15" customHeight="1">
      <c r="A638" s="391"/>
      <c r="B638" s="392"/>
      <c r="C638" s="392"/>
      <c r="D638" s="392"/>
      <c r="E638" s="392"/>
      <c r="F638" s="392"/>
      <c r="G638" s="392"/>
    </row>
    <row r="639" spans="1:7" ht="15" customHeight="1">
      <c r="A639" s="391"/>
      <c r="B639" s="392"/>
      <c r="C639" s="392"/>
      <c r="D639" s="392"/>
      <c r="E639" s="392"/>
      <c r="F639" s="392"/>
      <c r="G639" s="392"/>
    </row>
    <row r="640" spans="1:7" ht="15" customHeight="1">
      <c r="A640" s="391"/>
      <c r="B640" s="392"/>
      <c r="C640" s="392"/>
      <c r="D640" s="392"/>
      <c r="E640" s="392"/>
      <c r="F640" s="392"/>
      <c r="G640" s="392"/>
    </row>
    <row r="641" spans="1:7" ht="15" customHeight="1">
      <c r="A641" s="391"/>
      <c r="B641" s="392"/>
      <c r="C641" s="392"/>
      <c r="D641" s="392"/>
      <c r="E641" s="392"/>
      <c r="F641" s="392"/>
      <c r="G641" s="392"/>
    </row>
    <row r="642" spans="1:7" ht="15" customHeight="1">
      <c r="A642" s="391"/>
      <c r="B642" s="392"/>
      <c r="C642" s="392"/>
      <c r="D642" s="392"/>
      <c r="E642" s="392"/>
      <c r="F642" s="392"/>
      <c r="G642" s="392"/>
    </row>
    <row r="643" spans="1:7" ht="15" customHeight="1">
      <c r="A643" s="391"/>
      <c r="B643" s="392"/>
      <c r="C643" s="392"/>
      <c r="D643" s="392"/>
      <c r="E643" s="392"/>
      <c r="F643" s="392"/>
      <c r="G643" s="392"/>
    </row>
    <row r="644" spans="1:7" ht="15" customHeight="1">
      <c r="A644" s="391"/>
      <c r="B644" s="392"/>
      <c r="C644" s="392"/>
      <c r="D644" s="392"/>
      <c r="E644" s="392"/>
      <c r="F644" s="392"/>
      <c r="G644" s="392"/>
    </row>
    <row r="645" spans="1:7" ht="15" customHeight="1">
      <c r="A645" s="391"/>
      <c r="B645" s="392"/>
      <c r="C645" s="392"/>
      <c r="D645" s="392"/>
      <c r="E645" s="392"/>
      <c r="F645" s="392"/>
      <c r="G645" s="392"/>
    </row>
    <row r="646" spans="1:7" ht="15" customHeight="1">
      <c r="A646" s="391"/>
      <c r="B646" s="392"/>
      <c r="C646" s="392"/>
      <c r="D646" s="392"/>
      <c r="E646" s="392"/>
      <c r="F646" s="392"/>
      <c r="G646" s="392"/>
    </row>
    <row r="647" spans="1:7" ht="15" customHeight="1">
      <c r="A647" s="391"/>
      <c r="B647" s="392"/>
      <c r="C647" s="392"/>
      <c r="D647" s="392"/>
      <c r="E647" s="392"/>
      <c r="F647" s="392"/>
      <c r="G647" s="392"/>
    </row>
    <row r="648" spans="1:7" ht="15" customHeight="1">
      <c r="A648" s="391"/>
      <c r="B648" s="392"/>
      <c r="C648" s="392"/>
      <c r="D648" s="392"/>
      <c r="E648" s="392"/>
      <c r="F648" s="392"/>
      <c r="G648" s="392"/>
    </row>
    <row r="649" spans="1:7" ht="15" customHeight="1">
      <c r="A649" s="391"/>
      <c r="B649" s="392"/>
      <c r="C649" s="392"/>
      <c r="D649" s="392"/>
      <c r="E649" s="392"/>
      <c r="F649" s="392"/>
      <c r="G649" s="392"/>
    </row>
    <row r="650" spans="1:7" ht="15" customHeight="1">
      <c r="A650" s="391"/>
      <c r="B650" s="392"/>
      <c r="C650" s="392"/>
      <c r="D650" s="392"/>
      <c r="E650" s="392"/>
      <c r="F650" s="392"/>
      <c r="G650" s="392"/>
    </row>
    <row r="651" spans="1:7" ht="15" customHeight="1">
      <c r="A651" s="391"/>
      <c r="B651" s="392"/>
      <c r="C651" s="392"/>
      <c r="D651" s="392"/>
      <c r="E651" s="392"/>
      <c r="F651" s="392"/>
      <c r="G651" s="392"/>
    </row>
    <row r="652" spans="1:7" ht="15" customHeight="1">
      <c r="A652" s="391"/>
      <c r="B652" s="392"/>
      <c r="C652" s="392"/>
      <c r="D652" s="392"/>
      <c r="E652" s="392"/>
      <c r="F652" s="392"/>
      <c r="G652" s="392"/>
    </row>
    <row r="653" spans="1:7" ht="15" customHeight="1">
      <c r="A653" s="391"/>
      <c r="B653" s="392"/>
      <c r="C653" s="392"/>
      <c r="D653" s="392"/>
      <c r="E653" s="392"/>
      <c r="F653" s="392"/>
      <c r="G653" s="392"/>
    </row>
    <row r="654" spans="1:7" ht="15" customHeight="1">
      <c r="A654" s="391"/>
      <c r="B654" s="392"/>
      <c r="C654" s="392"/>
      <c r="D654" s="392"/>
      <c r="E654" s="392"/>
      <c r="F654" s="392"/>
      <c r="G654" s="392"/>
    </row>
    <row r="655" spans="1:7" ht="15" customHeight="1">
      <c r="A655" s="391"/>
      <c r="B655" s="392"/>
      <c r="C655" s="392"/>
      <c r="D655" s="392"/>
      <c r="E655" s="392"/>
      <c r="F655" s="392"/>
      <c r="G655" s="392"/>
    </row>
    <row r="656" spans="1:7" ht="15" customHeight="1">
      <c r="A656" s="391"/>
      <c r="B656" s="392"/>
      <c r="C656" s="392"/>
      <c r="D656" s="392"/>
      <c r="E656" s="392"/>
      <c r="F656" s="392"/>
      <c r="G656" s="392"/>
    </row>
    <row r="657" spans="1:7" ht="15" customHeight="1">
      <c r="A657" s="391"/>
      <c r="B657" s="392"/>
      <c r="C657" s="392"/>
      <c r="D657" s="392"/>
      <c r="E657" s="392"/>
      <c r="F657" s="392"/>
      <c r="G657" s="392"/>
    </row>
    <row r="658" spans="1:7" ht="15" customHeight="1">
      <c r="A658" s="391"/>
      <c r="B658" s="392"/>
      <c r="C658" s="392"/>
      <c r="D658" s="392"/>
      <c r="E658" s="392"/>
      <c r="F658" s="392"/>
      <c r="G658" s="392"/>
    </row>
    <row r="659" spans="1:7" ht="15" customHeight="1">
      <c r="A659" s="391"/>
      <c r="B659" s="392"/>
      <c r="C659" s="392"/>
      <c r="D659" s="392"/>
      <c r="E659" s="392"/>
      <c r="F659" s="392"/>
      <c r="G659" s="392"/>
    </row>
    <row r="660" spans="1:7" ht="15" customHeight="1">
      <c r="A660" s="391"/>
      <c r="B660" s="392"/>
      <c r="C660" s="392"/>
      <c r="D660" s="392"/>
      <c r="E660" s="392"/>
      <c r="F660" s="392"/>
      <c r="G660" s="392"/>
    </row>
    <row r="661" spans="1:7" ht="15" customHeight="1">
      <c r="A661" s="391"/>
      <c r="B661" s="392"/>
      <c r="C661" s="392"/>
      <c r="D661" s="392"/>
      <c r="E661" s="392"/>
      <c r="F661" s="392"/>
      <c r="G661" s="392"/>
    </row>
    <row r="662" spans="1:7" ht="15" customHeight="1">
      <c r="A662" s="391"/>
      <c r="B662" s="392"/>
      <c r="C662" s="392"/>
      <c r="D662" s="392"/>
      <c r="E662" s="392"/>
      <c r="F662" s="392"/>
      <c r="G662" s="392"/>
    </row>
    <row r="663" spans="1:7" ht="15" customHeight="1">
      <c r="A663" s="391"/>
      <c r="B663" s="392"/>
      <c r="C663" s="392"/>
      <c r="D663" s="392"/>
      <c r="E663" s="392"/>
      <c r="F663" s="392"/>
      <c r="G663" s="392"/>
    </row>
    <row r="664" spans="1:7" ht="15" customHeight="1">
      <c r="A664" s="391"/>
      <c r="B664" s="392"/>
      <c r="C664" s="392"/>
      <c r="D664" s="392"/>
      <c r="E664" s="392"/>
      <c r="F664" s="392"/>
      <c r="G664" s="392"/>
    </row>
    <row r="665" spans="1:7" ht="15" customHeight="1">
      <c r="A665" s="391"/>
      <c r="B665" s="392"/>
      <c r="C665" s="392"/>
      <c r="D665" s="392"/>
      <c r="E665" s="392"/>
      <c r="F665" s="392"/>
      <c r="G665" s="392"/>
    </row>
    <row r="666" spans="1:7" ht="15" customHeight="1">
      <c r="A666" s="391"/>
      <c r="B666" s="392"/>
      <c r="C666" s="392"/>
      <c r="D666" s="392"/>
      <c r="E666" s="392"/>
      <c r="F666" s="392"/>
      <c r="G666" s="392"/>
    </row>
    <row r="667" spans="1:7" ht="15" customHeight="1">
      <c r="A667" s="391"/>
      <c r="B667" s="392"/>
      <c r="C667" s="392"/>
      <c r="D667" s="392"/>
      <c r="E667" s="392"/>
      <c r="F667" s="392"/>
      <c r="G667" s="392"/>
    </row>
    <row r="668" spans="1:7" ht="15" customHeight="1">
      <c r="A668" s="391"/>
      <c r="B668" s="392"/>
      <c r="C668" s="392"/>
      <c r="D668" s="392"/>
      <c r="E668" s="392"/>
      <c r="F668" s="392"/>
      <c r="G668" s="392"/>
    </row>
    <row r="669" spans="1:7" ht="15" customHeight="1">
      <c r="A669" s="391"/>
      <c r="B669" s="392"/>
      <c r="C669" s="392"/>
      <c r="D669" s="392"/>
      <c r="E669" s="392"/>
      <c r="F669" s="392"/>
      <c r="G669" s="392"/>
    </row>
    <row r="670" spans="1:7" ht="15" customHeight="1">
      <c r="A670" s="391"/>
      <c r="B670" s="392"/>
      <c r="C670" s="392"/>
      <c r="D670" s="392"/>
      <c r="E670" s="392"/>
      <c r="F670" s="392"/>
      <c r="G670" s="392"/>
    </row>
    <row r="671" spans="1:7" ht="15" customHeight="1">
      <c r="A671" s="391"/>
      <c r="B671" s="392"/>
      <c r="C671" s="392"/>
      <c r="D671" s="392"/>
      <c r="E671" s="392"/>
      <c r="F671" s="392"/>
      <c r="G671" s="392"/>
    </row>
    <row r="672" spans="1:7" ht="15" customHeight="1">
      <c r="A672" s="391"/>
      <c r="B672" s="392"/>
      <c r="C672" s="392"/>
      <c r="D672" s="392"/>
      <c r="E672" s="392"/>
      <c r="F672" s="392"/>
      <c r="G672" s="392"/>
    </row>
    <row r="673" spans="1:7" ht="15" customHeight="1">
      <c r="A673" s="391"/>
      <c r="B673" s="392"/>
      <c r="C673" s="392"/>
      <c r="D673" s="392"/>
      <c r="E673" s="392"/>
      <c r="F673" s="392"/>
      <c r="G673" s="392"/>
    </row>
    <row r="674" spans="1:7" ht="15" customHeight="1">
      <c r="A674" s="391"/>
      <c r="B674" s="392"/>
      <c r="C674" s="392"/>
      <c r="D674" s="392"/>
      <c r="E674" s="392"/>
      <c r="F674" s="392"/>
      <c r="G674" s="392"/>
    </row>
    <row r="675" spans="1:7" ht="15" customHeight="1">
      <c r="A675" s="391"/>
      <c r="B675" s="392"/>
      <c r="C675" s="392"/>
      <c r="D675" s="392"/>
      <c r="E675" s="392"/>
      <c r="F675" s="392"/>
      <c r="G675" s="392"/>
    </row>
    <row r="676" spans="1:7" ht="15" customHeight="1">
      <c r="A676" s="391"/>
      <c r="B676" s="392"/>
      <c r="C676" s="392"/>
      <c r="D676" s="392"/>
      <c r="E676" s="392"/>
      <c r="F676" s="392"/>
      <c r="G676" s="392"/>
    </row>
    <row r="677" spans="1:7" ht="15" customHeight="1">
      <c r="A677" s="391"/>
      <c r="B677" s="392"/>
      <c r="C677" s="392"/>
      <c r="D677" s="392"/>
      <c r="E677" s="392"/>
      <c r="F677" s="392"/>
      <c r="G677" s="392"/>
    </row>
    <row r="678" spans="1:7" ht="15" customHeight="1">
      <c r="A678" s="391"/>
      <c r="B678" s="392"/>
      <c r="C678" s="392"/>
      <c r="D678" s="392"/>
      <c r="E678" s="392"/>
      <c r="F678" s="392"/>
      <c r="G678" s="392"/>
    </row>
    <row r="679" spans="1:7" ht="15" customHeight="1">
      <c r="A679" s="391"/>
      <c r="B679" s="392"/>
      <c r="C679" s="392"/>
      <c r="D679" s="392"/>
      <c r="E679" s="392"/>
      <c r="F679" s="392"/>
      <c r="G679" s="392"/>
    </row>
    <row r="680" spans="1:7" ht="15" customHeight="1">
      <c r="A680" s="391"/>
      <c r="B680" s="392"/>
      <c r="C680" s="392"/>
      <c r="D680" s="392"/>
      <c r="E680" s="392"/>
      <c r="F680" s="392"/>
      <c r="G680" s="392"/>
    </row>
    <row r="681" spans="1:7" ht="15" customHeight="1">
      <c r="A681" s="391"/>
      <c r="B681" s="392"/>
      <c r="C681" s="392"/>
      <c r="D681" s="392"/>
      <c r="E681" s="392"/>
      <c r="F681" s="392"/>
      <c r="G681" s="392"/>
    </row>
    <row r="682" spans="1:7" ht="15" customHeight="1">
      <c r="A682" s="391"/>
      <c r="B682" s="392"/>
      <c r="C682" s="392"/>
      <c r="D682" s="392"/>
      <c r="E682" s="392"/>
      <c r="F682" s="392"/>
      <c r="G682" s="392"/>
    </row>
    <row r="683" spans="1:7" ht="15" customHeight="1">
      <c r="A683" s="391"/>
      <c r="B683" s="392"/>
      <c r="C683" s="392"/>
      <c r="D683" s="392"/>
      <c r="E683" s="392"/>
      <c r="F683" s="392"/>
      <c r="G683" s="392"/>
    </row>
    <row r="684" spans="1:7" ht="15" customHeight="1">
      <c r="A684" s="391"/>
      <c r="B684" s="392"/>
      <c r="C684" s="392"/>
      <c r="D684" s="392"/>
      <c r="E684" s="392"/>
      <c r="F684" s="392"/>
      <c r="G684" s="392"/>
    </row>
    <row r="685" spans="1:7" ht="15" customHeight="1">
      <c r="A685" s="391"/>
      <c r="B685" s="392"/>
      <c r="C685" s="392"/>
      <c r="D685" s="392"/>
      <c r="E685" s="392"/>
      <c r="F685" s="392"/>
      <c r="G685" s="392"/>
    </row>
    <row r="686" spans="1:7" ht="15" customHeight="1">
      <c r="A686" s="391"/>
      <c r="B686" s="392"/>
      <c r="C686" s="392"/>
      <c r="D686" s="392"/>
      <c r="E686" s="392"/>
      <c r="F686" s="392"/>
      <c r="G686" s="392"/>
    </row>
    <row r="687" spans="1:7" ht="15" customHeight="1">
      <c r="A687" s="391"/>
      <c r="B687" s="392"/>
      <c r="C687" s="392"/>
      <c r="D687" s="392"/>
      <c r="E687" s="392"/>
      <c r="F687" s="392"/>
      <c r="G687" s="392"/>
    </row>
    <row r="688" spans="1:7" ht="15" customHeight="1">
      <c r="A688" s="391"/>
      <c r="B688" s="392"/>
      <c r="C688" s="392"/>
      <c r="D688" s="392"/>
      <c r="E688" s="392"/>
      <c r="F688" s="392"/>
      <c r="G688" s="392"/>
    </row>
    <row r="689" spans="1:7" ht="15" customHeight="1">
      <c r="A689" s="391"/>
      <c r="B689" s="392"/>
      <c r="C689" s="392"/>
      <c r="D689" s="392"/>
      <c r="E689" s="392"/>
      <c r="F689" s="392"/>
      <c r="G689" s="392"/>
    </row>
    <row r="690" spans="1:7" ht="15" customHeight="1">
      <c r="A690" s="391"/>
      <c r="B690" s="392"/>
      <c r="C690" s="392"/>
      <c r="D690" s="392"/>
      <c r="E690" s="392"/>
      <c r="F690" s="392"/>
      <c r="G690" s="392"/>
    </row>
    <row r="691" spans="1:7" ht="15" customHeight="1">
      <c r="A691" s="391"/>
      <c r="B691" s="392"/>
      <c r="C691" s="392"/>
      <c r="D691" s="392"/>
      <c r="E691" s="392"/>
      <c r="F691" s="392"/>
      <c r="G691" s="392"/>
    </row>
    <row r="692" spans="1:7" ht="15" customHeight="1">
      <c r="A692" s="391"/>
      <c r="B692" s="392"/>
      <c r="C692" s="392"/>
      <c r="D692" s="392"/>
      <c r="E692" s="392"/>
      <c r="F692" s="392"/>
      <c r="G692" s="392"/>
    </row>
    <row r="693" spans="1:7" ht="15" customHeight="1">
      <c r="A693" s="391"/>
      <c r="B693" s="392"/>
      <c r="C693" s="392"/>
      <c r="D693" s="392"/>
      <c r="E693" s="392"/>
      <c r="F693" s="392"/>
      <c r="G693" s="392"/>
    </row>
    <row r="694" spans="1:7" ht="15" customHeight="1">
      <c r="A694" s="391"/>
      <c r="B694" s="392"/>
      <c r="C694" s="392"/>
      <c r="D694" s="392"/>
      <c r="E694" s="392"/>
      <c r="F694" s="392"/>
      <c r="G694" s="392"/>
    </row>
    <row r="695" spans="1:7" ht="15" customHeight="1">
      <c r="A695" s="391"/>
      <c r="B695" s="392"/>
      <c r="C695" s="392"/>
      <c r="D695" s="392"/>
      <c r="E695" s="392"/>
      <c r="F695" s="392"/>
      <c r="G695" s="392"/>
    </row>
    <row r="696" spans="1:7" ht="15" customHeight="1">
      <c r="A696" s="391"/>
      <c r="B696" s="392"/>
      <c r="C696" s="392"/>
      <c r="D696" s="392"/>
      <c r="E696" s="392"/>
      <c r="F696" s="392"/>
      <c r="G696" s="392"/>
    </row>
    <row r="697" spans="1:7" ht="15" customHeight="1">
      <c r="A697" s="391"/>
      <c r="B697" s="392"/>
      <c r="C697" s="392"/>
      <c r="D697" s="392"/>
      <c r="E697" s="392"/>
      <c r="F697" s="392"/>
      <c r="G697" s="392"/>
    </row>
    <row r="698" spans="1:7" ht="15" customHeight="1">
      <c r="A698" s="391"/>
      <c r="B698" s="392"/>
      <c r="C698" s="392"/>
      <c r="D698" s="392"/>
      <c r="E698" s="392"/>
      <c r="F698" s="392"/>
      <c r="G698" s="392"/>
    </row>
    <row r="699" spans="1:7" ht="15" customHeight="1">
      <c r="A699" s="391"/>
      <c r="B699" s="392"/>
      <c r="C699" s="392"/>
      <c r="D699" s="392"/>
      <c r="E699" s="392"/>
      <c r="F699" s="392"/>
      <c r="G699" s="392"/>
    </row>
    <row r="700" spans="1:7" ht="15" customHeight="1">
      <c r="A700" s="391"/>
      <c r="B700" s="392"/>
      <c r="C700" s="392"/>
      <c r="D700" s="392"/>
      <c r="E700" s="392"/>
      <c r="F700" s="392"/>
      <c r="G700" s="392"/>
    </row>
    <row r="701" spans="1:7" ht="15" customHeight="1">
      <c r="A701" s="391"/>
      <c r="B701" s="392"/>
      <c r="C701" s="392"/>
      <c r="D701" s="392"/>
      <c r="E701" s="392"/>
      <c r="F701" s="392"/>
      <c r="G701" s="392"/>
    </row>
    <row r="702" spans="1:7" ht="15" customHeight="1">
      <c r="A702" s="391"/>
      <c r="B702" s="392"/>
      <c r="C702" s="392"/>
      <c r="D702" s="392"/>
      <c r="E702" s="392"/>
      <c r="F702" s="392"/>
      <c r="G702" s="392"/>
    </row>
    <row r="703" spans="1:7" ht="15" customHeight="1">
      <c r="A703" s="391"/>
      <c r="B703" s="392"/>
      <c r="C703" s="392"/>
      <c r="D703" s="392"/>
      <c r="E703" s="392"/>
      <c r="F703" s="392"/>
      <c r="G703" s="392"/>
    </row>
    <row r="704" spans="1:7" ht="15" customHeight="1">
      <c r="A704" s="391"/>
      <c r="B704" s="392"/>
      <c r="C704" s="392"/>
      <c r="D704" s="392"/>
      <c r="E704" s="392"/>
      <c r="F704" s="392"/>
      <c r="G704" s="392"/>
    </row>
    <row r="705" spans="1:7" ht="15" customHeight="1">
      <c r="A705" s="391"/>
      <c r="B705" s="392"/>
      <c r="C705" s="392"/>
      <c r="D705" s="392"/>
      <c r="E705" s="392"/>
      <c r="F705" s="392"/>
      <c r="G705" s="392"/>
    </row>
    <row r="706" spans="1:7" ht="15" customHeight="1">
      <c r="A706" s="391"/>
      <c r="B706" s="392"/>
      <c r="C706" s="392"/>
      <c r="D706" s="392"/>
      <c r="E706" s="392"/>
      <c r="F706" s="392"/>
      <c r="G706" s="392"/>
    </row>
    <row r="707" spans="1:7" ht="15" customHeight="1">
      <c r="A707" s="391"/>
      <c r="B707" s="392"/>
      <c r="C707" s="392"/>
      <c r="D707" s="392"/>
      <c r="E707" s="392"/>
      <c r="F707" s="392"/>
      <c r="G707" s="392"/>
    </row>
    <row r="708" spans="1:7" ht="15" customHeight="1">
      <c r="A708" s="391"/>
      <c r="B708" s="392"/>
      <c r="C708" s="392"/>
      <c r="D708" s="392"/>
      <c r="E708" s="392"/>
      <c r="F708" s="392"/>
      <c r="G708" s="392"/>
    </row>
    <row r="709" spans="1:7" ht="15" customHeight="1">
      <c r="A709" s="391"/>
      <c r="B709" s="392"/>
      <c r="C709" s="392"/>
      <c r="D709" s="392"/>
      <c r="E709" s="392"/>
      <c r="F709" s="392"/>
      <c r="G709" s="392"/>
    </row>
    <row r="710" spans="1:7" ht="15" customHeight="1">
      <c r="A710" s="391"/>
      <c r="B710" s="392"/>
      <c r="C710" s="392"/>
      <c r="D710" s="392"/>
      <c r="E710" s="392"/>
      <c r="F710" s="392"/>
      <c r="G710" s="392"/>
    </row>
    <row r="711" spans="1:7" ht="15" customHeight="1">
      <c r="A711" s="391"/>
      <c r="B711" s="392"/>
      <c r="C711" s="392"/>
      <c r="D711" s="392"/>
      <c r="E711" s="392"/>
      <c r="F711" s="392"/>
      <c r="G711" s="392"/>
    </row>
    <row r="712" spans="1:7" ht="15" customHeight="1">
      <c r="A712" s="391"/>
      <c r="B712" s="392"/>
      <c r="C712" s="392"/>
      <c r="D712" s="392"/>
      <c r="E712" s="392"/>
      <c r="F712" s="392"/>
      <c r="G712" s="392"/>
    </row>
    <row r="713" spans="1:7" ht="15" customHeight="1">
      <c r="A713" s="391"/>
      <c r="B713" s="392"/>
      <c r="C713" s="392"/>
      <c r="D713" s="392"/>
      <c r="E713" s="392"/>
      <c r="F713" s="392"/>
      <c r="G713" s="392"/>
    </row>
    <row r="714" spans="1:7" ht="15" customHeight="1">
      <c r="A714" s="391"/>
      <c r="B714" s="392"/>
      <c r="C714" s="392"/>
      <c r="D714" s="392"/>
      <c r="E714" s="392"/>
      <c r="F714" s="392"/>
      <c r="G714" s="392"/>
    </row>
    <row r="715" spans="1:7" ht="15" customHeight="1">
      <c r="A715" s="391"/>
      <c r="B715" s="392"/>
      <c r="C715" s="392"/>
      <c r="D715" s="392"/>
      <c r="E715" s="392"/>
      <c r="F715" s="392"/>
      <c r="G715" s="392"/>
    </row>
    <row r="716" spans="1:7" ht="15" customHeight="1">
      <c r="A716" s="391"/>
      <c r="B716" s="392"/>
      <c r="C716" s="392"/>
      <c r="D716" s="392"/>
      <c r="E716" s="392"/>
      <c r="F716" s="392"/>
      <c r="G716" s="392"/>
    </row>
    <row r="717" spans="1:7" ht="15" customHeight="1">
      <c r="A717" s="391"/>
      <c r="B717" s="392"/>
      <c r="C717" s="392"/>
      <c r="D717" s="392"/>
      <c r="E717" s="392"/>
      <c r="F717" s="392"/>
      <c r="G717" s="392"/>
    </row>
    <row r="718" spans="1:7" ht="15" customHeight="1">
      <c r="A718" s="391"/>
      <c r="B718" s="392"/>
      <c r="C718" s="392"/>
      <c r="D718" s="392"/>
      <c r="E718" s="392"/>
      <c r="F718" s="392"/>
      <c r="G718" s="392"/>
    </row>
    <row r="719" spans="1:7" ht="15" customHeight="1">
      <c r="A719" s="391"/>
      <c r="B719" s="392"/>
      <c r="C719" s="392"/>
      <c r="D719" s="392"/>
      <c r="E719" s="392"/>
      <c r="F719" s="392"/>
      <c r="G719" s="392"/>
    </row>
    <row r="720" spans="1:7" ht="15" customHeight="1">
      <c r="A720" s="391"/>
      <c r="B720" s="392"/>
      <c r="C720" s="392"/>
      <c r="D720" s="392"/>
      <c r="E720" s="392"/>
      <c r="F720" s="392"/>
      <c r="G720" s="392"/>
    </row>
    <row r="721" spans="1:7" ht="15" customHeight="1">
      <c r="A721" s="391"/>
      <c r="B721" s="392"/>
      <c r="C721" s="392"/>
      <c r="D721" s="392"/>
      <c r="E721" s="392"/>
      <c r="F721" s="392"/>
      <c r="G721" s="392"/>
    </row>
    <row r="722" spans="1:7" ht="15" customHeight="1">
      <c r="A722" s="391"/>
      <c r="B722" s="392"/>
      <c r="C722" s="392"/>
      <c r="D722" s="392"/>
      <c r="E722" s="392"/>
      <c r="F722" s="392"/>
      <c r="G722" s="392"/>
    </row>
    <row r="723" spans="1:7" ht="15" customHeight="1">
      <c r="A723" s="391"/>
      <c r="B723" s="392"/>
      <c r="C723" s="392"/>
      <c r="D723" s="392"/>
      <c r="E723" s="392"/>
      <c r="F723" s="392"/>
      <c r="G723" s="392"/>
    </row>
    <row r="724" spans="1:7" ht="15" customHeight="1">
      <c r="A724" s="391"/>
      <c r="B724" s="392"/>
      <c r="C724" s="392"/>
      <c r="D724" s="392"/>
      <c r="E724" s="392"/>
      <c r="F724" s="392"/>
      <c r="G724" s="392"/>
    </row>
    <row r="725" spans="1:7" ht="15" customHeight="1">
      <c r="A725" s="391"/>
      <c r="B725" s="392"/>
      <c r="C725" s="392"/>
      <c r="D725" s="392"/>
      <c r="E725" s="392"/>
      <c r="F725" s="392"/>
      <c r="G725" s="392"/>
    </row>
    <row r="726" spans="1:7" ht="15" customHeight="1">
      <c r="A726" s="391"/>
      <c r="B726" s="392"/>
      <c r="C726" s="392"/>
      <c r="D726" s="392"/>
      <c r="E726" s="392"/>
      <c r="F726" s="392"/>
      <c r="G726" s="392"/>
    </row>
    <row r="727" spans="1:7" ht="15" customHeight="1">
      <c r="A727" s="391"/>
      <c r="B727" s="392"/>
      <c r="C727" s="392"/>
      <c r="D727" s="392"/>
      <c r="E727" s="392"/>
      <c r="F727" s="392"/>
      <c r="G727" s="392"/>
    </row>
    <row r="728" spans="1:7" ht="15" customHeight="1">
      <c r="A728" s="391"/>
      <c r="B728" s="392"/>
      <c r="C728" s="392"/>
      <c r="D728" s="392"/>
      <c r="E728" s="392"/>
      <c r="F728" s="392"/>
      <c r="G728" s="392"/>
    </row>
    <row r="729" spans="1:7" ht="15" customHeight="1">
      <c r="A729" s="391"/>
      <c r="B729" s="392"/>
      <c r="C729" s="392"/>
      <c r="D729" s="392"/>
      <c r="E729" s="392"/>
      <c r="F729" s="392"/>
      <c r="G729" s="392"/>
    </row>
    <row r="730" spans="1:7" ht="15" customHeight="1">
      <c r="A730" s="391"/>
      <c r="B730" s="392"/>
      <c r="C730" s="392"/>
      <c r="D730" s="392"/>
      <c r="E730" s="392"/>
      <c r="F730" s="392"/>
      <c r="G730" s="392"/>
    </row>
    <row r="731" spans="1:7" ht="15" customHeight="1">
      <c r="A731" s="391"/>
      <c r="B731" s="392"/>
      <c r="C731" s="392"/>
      <c r="D731" s="392"/>
      <c r="E731" s="392"/>
      <c r="F731" s="392"/>
      <c r="G731" s="392"/>
    </row>
    <row r="732" spans="1:7" ht="15" customHeight="1">
      <c r="A732" s="391"/>
      <c r="B732" s="392"/>
      <c r="C732" s="392"/>
      <c r="D732" s="392"/>
      <c r="E732" s="392"/>
      <c r="F732" s="392"/>
      <c r="G732" s="392"/>
    </row>
    <row r="733" spans="1:7" ht="15" customHeight="1">
      <c r="A733" s="391"/>
      <c r="B733" s="392"/>
      <c r="C733" s="392"/>
      <c r="D733" s="392"/>
      <c r="E733" s="392"/>
      <c r="F733" s="392"/>
      <c r="G733" s="392"/>
    </row>
    <row r="734" spans="1:7" ht="15" customHeight="1">
      <c r="A734" s="391"/>
      <c r="B734" s="392"/>
      <c r="C734" s="392"/>
      <c r="D734" s="392"/>
      <c r="E734" s="392"/>
      <c r="F734" s="392"/>
      <c r="G734" s="392"/>
    </row>
    <row r="735" spans="1:7" ht="15" customHeight="1">
      <c r="A735" s="391"/>
      <c r="B735" s="392"/>
      <c r="C735" s="392"/>
      <c r="D735" s="392"/>
      <c r="E735" s="392"/>
      <c r="F735" s="392"/>
      <c r="G735" s="392"/>
    </row>
    <row r="736" spans="1:7" ht="15" customHeight="1">
      <c r="A736" s="391"/>
      <c r="B736" s="392"/>
      <c r="C736" s="392"/>
      <c r="D736" s="392"/>
      <c r="E736" s="392"/>
      <c r="F736" s="392"/>
      <c r="G736" s="392"/>
    </row>
    <row r="737" spans="1:7" ht="15" customHeight="1">
      <c r="A737" s="391"/>
      <c r="B737" s="392"/>
      <c r="C737" s="392"/>
      <c r="D737" s="392"/>
      <c r="E737" s="392"/>
      <c r="F737" s="392"/>
      <c r="G737" s="392"/>
    </row>
    <row r="738" spans="1:7" ht="15" customHeight="1">
      <c r="A738" s="391"/>
      <c r="B738" s="392"/>
      <c r="C738" s="392"/>
      <c r="D738" s="392"/>
      <c r="E738" s="392"/>
      <c r="F738" s="392"/>
      <c r="G738" s="392"/>
    </row>
    <row r="739" spans="1:7" ht="15" customHeight="1">
      <c r="A739" s="391"/>
      <c r="B739" s="392"/>
      <c r="C739" s="392"/>
      <c r="D739" s="392"/>
      <c r="E739" s="392"/>
      <c r="F739" s="392"/>
      <c r="G739" s="392"/>
    </row>
    <row r="740" spans="1:7" ht="15" customHeight="1">
      <c r="A740" s="391"/>
      <c r="B740" s="392"/>
      <c r="C740" s="392"/>
      <c r="D740" s="392"/>
      <c r="E740" s="392"/>
      <c r="F740" s="392"/>
      <c r="G740" s="392"/>
    </row>
    <row r="741" spans="1:7" ht="15" customHeight="1">
      <c r="A741" s="391"/>
      <c r="B741" s="392"/>
      <c r="C741" s="392"/>
      <c r="D741" s="392"/>
      <c r="E741" s="392"/>
      <c r="F741" s="392"/>
      <c r="G741" s="392"/>
    </row>
    <row r="742" spans="1:7" ht="15" customHeight="1">
      <c r="A742" s="391"/>
      <c r="B742" s="392"/>
      <c r="C742" s="392"/>
      <c r="D742" s="392"/>
      <c r="E742" s="392"/>
      <c r="F742" s="392"/>
      <c r="G742" s="392"/>
    </row>
    <row r="743" spans="1:7" ht="15" customHeight="1">
      <c r="A743" s="391"/>
      <c r="B743" s="392"/>
      <c r="C743" s="392"/>
      <c r="D743" s="392"/>
      <c r="E743" s="392"/>
      <c r="F743" s="392"/>
      <c r="G743" s="392"/>
    </row>
    <row r="744" spans="1:7" ht="15" customHeight="1">
      <c r="A744" s="391"/>
      <c r="B744" s="392"/>
      <c r="C744" s="392"/>
      <c r="D744" s="392"/>
      <c r="E744" s="392"/>
      <c r="F744" s="392"/>
      <c r="G744" s="392"/>
    </row>
    <row r="745" spans="1:7" ht="15" customHeight="1">
      <c r="A745" s="391"/>
      <c r="B745" s="392"/>
      <c r="C745" s="392"/>
      <c r="D745" s="392"/>
      <c r="E745" s="392"/>
      <c r="F745" s="392"/>
      <c r="G745" s="392"/>
    </row>
    <row r="746" spans="1:7" ht="15" customHeight="1">
      <c r="A746" s="391"/>
      <c r="B746" s="392"/>
      <c r="C746" s="392"/>
      <c r="D746" s="392"/>
      <c r="E746" s="392"/>
      <c r="F746" s="392"/>
      <c r="G746" s="392"/>
    </row>
    <row r="747" spans="1:7" ht="15" customHeight="1">
      <c r="A747" s="391"/>
      <c r="B747" s="392"/>
      <c r="C747" s="392"/>
      <c r="D747" s="392"/>
      <c r="E747" s="392"/>
      <c r="F747" s="392"/>
      <c r="G747" s="392"/>
    </row>
    <row r="748" spans="1:7" ht="15" customHeight="1">
      <c r="A748" s="391"/>
      <c r="B748" s="392"/>
      <c r="C748" s="392"/>
      <c r="D748" s="392"/>
      <c r="E748" s="392"/>
      <c r="F748" s="392"/>
      <c r="G748" s="392"/>
    </row>
    <row r="749" spans="1:7" ht="15" customHeight="1">
      <c r="A749" s="391"/>
      <c r="B749" s="392"/>
      <c r="C749" s="392"/>
      <c r="D749" s="392"/>
      <c r="E749" s="392"/>
      <c r="F749" s="392"/>
      <c r="G749" s="392"/>
    </row>
    <row r="750" spans="1:7" ht="15" customHeight="1">
      <c r="A750" s="391"/>
      <c r="B750" s="392"/>
      <c r="C750" s="392"/>
      <c r="D750" s="392"/>
      <c r="E750" s="392"/>
      <c r="F750" s="392"/>
      <c r="G750" s="392"/>
    </row>
    <row r="751" spans="1:7" ht="15" customHeight="1">
      <c r="A751" s="391"/>
      <c r="B751" s="392"/>
      <c r="C751" s="392"/>
      <c r="D751" s="392"/>
      <c r="E751" s="392"/>
      <c r="F751" s="392"/>
      <c r="G751" s="392"/>
    </row>
    <row r="752" spans="1:7" ht="15" customHeight="1">
      <c r="A752" s="391"/>
      <c r="B752" s="392"/>
      <c r="C752" s="392"/>
      <c r="D752" s="392"/>
      <c r="E752" s="392"/>
      <c r="F752" s="392"/>
      <c r="G752" s="392"/>
    </row>
    <row r="753" spans="1:7" ht="15" customHeight="1">
      <c r="A753" s="391"/>
      <c r="B753" s="392"/>
      <c r="C753" s="392"/>
      <c r="D753" s="392"/>
      <c r="E753" s="392"/>
      <c r="F753" s="392"/>
      <c r="G753" s="392"/>
    </row>
    <row r="754" spans="1:7" ht="15" customHeight="1">
      <c r="A754" s="391"/>
      <c r="B754" s="392"/>
      <c r="C754" s="392"/>
      <c r="D754" s="392"/>
      <c r="E754" s="392"/>
      <c r="F754" s="392"/>
      <c r="G754" s="392"/>
    </row>
    <row r="755" spans="1:7" ht="15" customHeight="1">
      <c r="A755" s="391"/>
      <c r="B755" s="392"/>
      <c r="C755" s="392"/>
      <c r="D755" s="392"/>
      <c r="E755" s="392"/>
      <c r="F755" s="392"/>
      <c r="G755" s="392"/>
    </row>
    <row r="756" spans="1:7" ht="15" customHeight="1">
      <c r="A756" s="391"/>
      <c r="B756" s="392"/>
      <c r="C756" s="392"/>
      <c r="D756" s="392"/>
      <c r="E756" s="392"/>
      <c r="F756" s="392"/>
      <c r="G756" s="392"/>
    </row>
    <row r="757" spans="1:7" ht="15" customHeight="1">
      <c r="A757" s="391"/>
      <c r="B757" s="392"/>
      <c r="C757" s="392"/>
      <c r="D757" s="392"/>
      <c r="E757" s="392"/>
      <c r="F757" s="392"/>
      <c r="G757" s="392"/>
    </row>
    <row r="758" spans="1:7" ht="15" customHeight="1">
      <c r="A758" s="391"/>
      <c r="B758" s="392"/>
      <c r="C758" s="392"/>
      <c r="D758" s="392"/>
      <c r="E758" s="392"/>
      <c r="F758" s="392"/>
      <c r="G758" s="392"/>
    </row>
    <row r="759" spans="1:7" ht="15" customHeight="1">
      <c r="A759" s="391"/>
      <c r="B759" s="392"/>
      <c r="C759" s="392"/>
      <c r="D759" s="392"/>
      <c r="E759" s="392"/>
      <c r="F759" s="392"/>
      <c r="G759" s="392"/>
    </row>
    <row r="760" spans="1:7" ht="15" customHeight="1">
      <c r="A760" s="391"/>
      <c r="B760" s="392"/>
      <c r="C760" s="392"/>
      <c r="D760" s="392"/>
      <c r="E760" s="392"/>
      <c r="F760" s="392"/>
      <c r="G760" s="392"/>
    </row>
    <row r="761" spans="1:7" ht="15" customHeight="1">
      <c r="A761" s="391"/>
      <c r="B761" s="392"/>
      <c r="C761" s="392"/>
      <c r="D761" s="392"/>
      <c r="E761" s="392"/>
      <c r="F761" s="392"/>
      <c r="G761" s="392"/>
    </row>
    <row r="762" spans="1:7" ht="15" customHeight="1">
      <c r="A762" s="391"/>
      <c r="B762" s="392"/>
      <c r="C762" s="392"/>
      <c r="D762" s="392"/>
      <c r="E762" s="392"/>
      <c r="F762" s="392"/>
      <c r="G762" s="392"/>
    </row>
    <row r="763" spans="1:7" ht="15" customHeight="1">
      <c r="A763" s="391"/>
      <c r="B763" s="392"/>
      <c r="C763" s="392"/>
      <c r="D763" s="392"/>
      <c r="E763" s="392"/>
      <c r="F763" s="392"/>
      <c r="G763" s="392"/>
    </row>
    <row r="764" spans="1:7" ht="15" customHeight="1">
      <c r="A764" s="391"/>
      <c r="B764" s="392"/>
      <c r="C764" s="392"/>
      <c r="D764" s="392"/>
      <c r="E764" s="392"/>
      <c r="F764" s="392"/>
      <c r="G764" s="392"/>
    </row>
    <row r="765" spans="1:7" ht="15" customHeight="1">
      <c r="A765" s="391"/>
      <c r="B765" s="392"/>
      <c r="C765" s="392"/>
      <c r="D765" s="392"/>
      <c r="E765" s="392"/>
      <c r="F765" s="392"/>
      <c r="G765" s="392"/>
    </row>
    <row r="766" spans="1:7" ht="15" customHeight="1">
      <c r="A766" s="391"/>
      <c r="B766" s="392"/>
      <c r="C766" s="392"/>
      <c r="D766" s="392"/>
      <c r="E766" s="392"/>
      <c r="F766" s="392"/>
      <c r="G766" s="392"/>
    </row>
    <row r="767" spans="1:7" ht="15" customHeight="1">
      <c r="A767" s="391"/>
      <c r="B767" s="392"/>
      <c r="C767" s="392"/>
      <c r="D767" s="392"/>
      <c r="E767" s="392"/>
      <c r="F767" s="392"/>
      <c r="G767" s="392"/>
    </row>
    <row r="768" spans="1:7" ht="15" customHeight="1">
      <c r="A768" s="391"/>
      <c r="B768" s="392"/>
      <c r="C768" s="392"/>
      <c r="D768" s="392"/>
      <c r="E768" s="392"/>
      <c r="F768" s="392"/>
      <c r="G768" s="392"/>
    </row>
    <row r="769" spans="1:7" ht="15" customHeight="1">
      <c r="A769" s="391"/>
      <c r="B769" s="392"/>
      <c r="C769" s="392"/>
      <c r="D769" s="392"/>
      <c r="E769" s="392"/>
      <c r="F769" s="392"/>
      <c r="G769" s="392"/>
    </row>
    <row r="770" spans="1:7" ht="15" customHeight="1">
      <c r="A770" s="391"/>
      <c r="B770" s="392"/>
      <c r="C770" s="392"/>
      <c r="D770" s="392"/>
      <c r="E770" s="392"/>
      <c r="F770" s="392"/>
      <c r="G770" s="392"/>
    </row>
    <row r="771" spans="1:7" ht="15" customHeight="1">
      <c r="A771" s="391"/>
      <c r="B771" s="392"/>
      <c r="C771" s="392"/>
      <c r="D771" s="392"/>
      <c r="E771" s="392"/>
      <c r="F771" s="392"/>
      <c r="G771" s="392"/>
    </row>
    <row r="772" spans="1:7" ht="15" customHeight="1">
      <c r="A772" s="391"/>
      <c r="B772" s="392"/>
      <c r="C772" s="392"/>
      <c r="D772" s="392"/>
      <c r="E772" s="392"/>
      <c r="F772" s="392"/>
      <c r="G772" s="392"/>
    </row>
    <row r="773" spans="1:7" ht="15" customHeight="1">
      <c r="A773" s="391"/>
      <c r="B773" s="392"/>
      <c r="C773" s="392"/>
      <c r="D773" s="392"/>
      <c r="E773" s="392"/>
      <c r="F773" s="392"/>
      <c r="G773" s="392"/>
    </row>
    <row r="774" spans="1:7" ht="15" customHeight="1">
      <c r="A774" s="391"/>
      <c r="B774" s="392"/>
      <c r="C774" s="392"/>
      <c r="D774" s="392"/>
      <c r="E774" s="392"/>
      <c r="F774" s="392"/>
      <c r="G774" s="392"/>
    </row>
    <row r="775" spans="1:7" ht="15" customHeight="1">
      <c r="A775" s="391"/>
      <c r="B775" s="392"/>
      <c r="C775" s="392"/>
      <c r="D775" s="392"/>
      <c r="E775" s="392"/>
      <c r="F775" s="392"/>
      <c r="G775" s="392"/>
    </row>
    <row r="776" spans="1:7" ht="15" customHeight="1">
      <c r="A776" s="391"/>
      <c r="B776" s="392"/>
      <c r="C776" s="392"/>
      <c r="D776" s="392"/>
      <c r="E776" s="392"/>
      <c r="F776" s="392"/>
      <c r="G776" s="392"/>
    </row>
    <row r="777" spans="1:7" ht="15" customHeight="1">
      <c r="A777" s="391"/>
      <c r="B777" s="392"/>
      <c r="C777" s="392"/>
      <c r="D777" s="392"/>
      <c r="E777" s="392"/>
      <c r="F777" s="392"/>
      <c r="G777" s="392"/>
    </row>
    <row r="778" spans="1:7" ht="15" customHeight="1">
      <c r="A778" s="391"/>
      <c r="B778" s="392"/>
      <c r="C778" s="392"/>
      <c r="D778" s="392"/>
      <c r="E778" s="392"/>
      <c r="F778" s="392"/>
      <c r="G778" s="392"/>
    </row>
    <row r="779" spans="1:7" ht="15" customHeight="1">
      <c r="A779" s="391"/>
      <c r="B779" s="392"/>
      <c r="C779" s="392"/>
      <c r="D779" s="392"/>
      <c r="E779" s="392"/>
      <c r="F779" s="392"/>
      <c r="G779" s="392"/>
    </row>
    <row r="780" spans="1:7" ht="15" customHeight="1">
      <c r="A780" s="391"/>
      <c r="B780" s="392"/>
      <c r="C780" s="392"/>
      <c r="D780" s="392"/>
      <c r="E780" s="392"/>
      <c r="F780" s="392"/>
      <c r="G780" s="392"/>
    </row>
    <row r="781" spans="1:7" ht="15" customHeight="1">
      <c r="A781" s="391"/>
      <c r="B781" s="392"/>
      <c r="C781" s="392"/>
      <c r="D781" s="392"/>
      <c r="E781" s="392"/>
      <c r="F781" s="392"/>
      <c r="G781" s="392"/>
    </row>
    <row r="782" spans="1:7" ht="15" customHeight="1">
      <c r="A782" s="391"/>
      <c r="B782" s="392"/>
      <c r="C782" s="392"/>
      <c r="D782" s="392"/>
      <c r="E782" s="392"/>
      <c r="F782" s="392"/>
      <c r="G782" s="392"/>
    </row>
    <row r="783" spans="1:7" ht="15" customHeight="1">
      <c r="A783" s="391"/>
      <c r="B783" s="392"/>
      <c r="C783" s="392"/>
      <c r="D783" s="392"/>
      <c r="E783" s="392"/>
      <c r="F783" s="392"/>
      <c r="G783" s="392"/>
    </row>
    <row r="784" spans="1:7" ht="15" customHeight="1">
      <c r="A784" s="391"/>
      <c r="B784" s="392"/>
      <c r="C784" s="392"/>
      <c r="D784" s="392"/>
      <c r="E784" s="392"/>
      <c r="F784" s="392"/>
      <c r="G784" s="392"/>
    </row>
    <row r="785" spans="1:7" ht="15" customHeight="1">
      <c r="A785" s="391"/>
      <c r="B785" s="392"/>
      <c r="C785" s="392"/>
      <c r="D785" s="392"/>
      <c r="E785" s="392"/>
      <c r="F785" s="392"/>
      <c r="G785" s="392"/>
    </row>
    <row r="786" spans="1:7" ht="15" customHeight="1">
      <c r="A786" s="391"/>
      <c r="B786" s="392"/>
      <c r="C786" s="392"/>
      <c r="D786" s="392"/>
      <c r="E786" s="392"/>
      <c r="F786" s="392"/>
      <c r="G786" s="392"/>
    </row>
    <row r="787" spans="1:7" ht="15" customHeight="1">
      <c r="A787" s="391"/>
      <c r="B787" s="392"/>
      <c r="C787" s="392"/>
      <c r="D787" s="392"/>
      <c r="E787" s="392"/>
      <c r="F787" s="392"/>
      <c r="G787" s="392"/>
    </row>
    <row r="788" spans="1:7" ht="15" customHeight="1">
      <c r="A788" s="391"/>
      <c r="B788" s="392"/>
      <c r="C788" s="392"/>
      <c r="D788" s="392"/>
      <c r="E788" s="392"/>
      <c r="F788" s="392"/>
      <c r="G788" s="392"/>
    </row>
    <row r="789" spans="1:7" ht="15" customHeight="1">
      <c r="A789" s="391"/>
      <c r="B789" s="392"/>
      <c r="C789" s="392"/>
      <c r="D789" s="392"/>
      <c r="E789" s="392"/>
      <c r="F789" s="392"/>
      <c r="G789" s="392"/>
    </row>
    <row r="790" spans="1:7" ht="15" customHeight="1">
      <c r="A790" s="391"/>
      <c r="B790" s="392"/>
      <c r="C790" s="392"/>
      <c r="D790" s="392"/>
      <c r="E790" s="392"/>
      <c r="F790" s="392"/>
      <c r="G790" s="392"/>
    </row>
    <row r="791" spans="1:7" ht="15" customHeight="1">
      <c r="A791" s="391"/>
      <c r="B791" s="392"/>
      <c r="C791" s="392"/>
      <c r="D791" s="392"/>
      <c r="E791" s="392"/>
      <c r="F791" s="392"/>
      <c r="G791" s="392"/>
    </row>
    <row r="792" spans="1:7" ht="15" customHeight="1">
      <c r="A792" s="391"/>
      <c r="B792" s="392"/>
      <c r="C792" s="392"/>
      <c r="D792" s="392"/>
      <c r="E792" s="392"/>
      <c r="F792" s="392"/>
      <c r="G792" s="392"/>
    </row>
    <row r="793" spans="1:7" ht="15" customHeight="1">
      <c r="A793" s="391"/>
      <c r="B793" s="392"/>
      <c r="C793" s="392"/>
      <c r="D793" s="392"/>
      <c r="E793" s="392"/>
      <c r="F793" s="392"/>
      <c r="G793" s="392"/>
    </row>
    <row r="794" spans="1:7" ht="15" customHeight="1">
      <c r="A794" s="391"/>
      <c r="B794" s="392"/>
      <c r="C794" s="392"/>
      <c r="D794" s="392"/>
      <c r="E794" s="392"/>
      <c r="F794" s="392"/>
      <c r="G794" s="392"/>
    </row>
    <row r="795" spans="1:7" ht="15" customHeight="1">
      <c r="A795" s="391"/>
      <c r="B795" s="392"/>
      <c r="C795" s="392"/>
      <c r="D795" s="392"/>
      <c r="E795" s="392"/>
      <c r="F795" s="392"/>
      <c r="G795" s="392"/>
    </row>
    <row r="796" spans="1:7" ht="15" customHeight="1">
      <c r="A796" s="391"/>
      <c r="B796" s="392"/>
      <c r="C796" s="392"/>
      <c r="D796" s="392"/>
      <c r="E796" s="392"/>
      <c r="F796" s="392"/>
      <c r="G796" s="392"/>
    </row>
    <row r="797" spans="1:7" ht="15" customHeight="1">
      <c r="A797" s="391"/>
      <c r="B797" s="392"/>
      <c r="C797" s="392"/>
      <c r="D797" s="392"/>
      <c r="E797" s="392"/>
      <c r="F797" s="392"/>
      <c r="G797" s="392"/>
    </row>
    <row r="798" spans="1:7" ht="15" customHeight="1">
      <c r="A798" s="391"/>
      <c r="B798" s="392"/>
      <c r="C798" s="392"/>
      <c r="D798" s="392"/>
      <c r="E798" s="392"/>
      <c r="F798" s="392"/>
      <c r="G798" s="392"/>
    </row>
    <row r="799" spans="1:7" ht="15" customHeight="1">
      <c r="A799" s="391"/>
      <c r="B799" s="392"/>
      <c r="C799" s="392"/>
      <c r="D799" s="392"/>
      <c r="E799" s="392"/>
      <c r="F799" s="392"/>
      <c r="G799" s="392"/>
    </row>
    <row r="800" spans="1:7" ht="15" customHeight="1">
      <c r="A800" s="391"/>
      <c r="B800" s="392"/>
      <c r="C800" s="392"/>
      <c r="D800" s="392"/>
      <c r="E800" s="392"/>
      <c r="F800" s="392"/>
      <c r="G800" s="392"/>
    </row>
    <row r="801" spans="1:7" ht="15" customHeight="1">
      <c r="A801" s="391"/>
      <c r="B801" s="392"/>
      <c r="C801" s="392"/>
      <c r="D801" s="392"/>
      <c r="E801" s="392"/>
      <c r="F801" s="392"/>
      <c r="G801" s="392"/>
    </row>
    <row r="802" spans="1:7" ht="15" customHeight="1">
      <c r="A802" s="391"/>
      <c r="B802" s="392"/>
      <c r="C802" s="392"/>
      <c r="D802" s="392"/>
      <c r="E802" s="392"/>
      <c r="F802" s="392"/>
      <c r="G802" s="392"/>
    </row>
    <row r="803" spans="1:7" ht="15" customHeight="1">
      <c r="A803" s="391"/>
      <c r="B803" s="392"/>
      <c r="C803" s="392"/>
      <c r="D803" s="392"/>
      <c r="E803" s="392"/>
      <c r="F803" s="392"/>
      <c r="G803" s="392"/>
    </row>
    <row r="804" spans="1:7" ht="15" customHeight="1">
      <c r="A804" s="391"/>
      <c r="B804" s="392"/>
      <c r="C804" s="392"/>
      <c r="D804" s="392"/>
      <c r="E804" s="392"/>
      <c r="F804" s="392"/>
      <c r="G804" s="392"/>
    </row>
    <row r="805" spans="1:7" ht="15" customHeight="1">
      <c r="A805" s="391"/>
      <c r="B805" s="392"/>
      <c r="C805" s="392"/>
      <c r="D805" s="392"/>
      <c r="E805" s="392"/>
      <c r="F805" s="392"/>
      <c r="G805" s="392"/>
    </row>
    <row r="806" spans="1:7" ht="15" customHeight="1">
      <c r="A806" s="391"/>
      <c r="B806" s="392"/>
      <c r="C806" s="392"/>
      <c r="D806" s="392"/>
      <c r="E806" s="392"/>
      <c r="F806" s="392"/>
      <c r="G806" s="392"/>
    </row>
    <row r="807" spans="1:7" ht="15" customHeight="1">
      <c r="A807" s="391"/>
      <c r="B807" s="392"/>
      <c r="C807" s="392"/>
      <c r="D807" s="392"/>
      <c r="E807" s="392"/>
      <c r="F807" s="392"/>
      <c r="G807" s="392"/>
    </row>
    <row r="808" spans="1:7" ht="15" customHeight="1">
      <c r="A808" s="391"/>
      <c r="B808" s="392"/>
      <c r="C808" s="392"/>
      <c r="D808" s="392"/>
      <c r="E808" s="392"/>
      <c r="F808" s="392"/>
      <c r="G808" s="392"/>
    </row>
    <row r="809" spans="1:7" ht="15" customHeight="1">
      <c r="A809" s="391"/>
      <c r="B809" s="392"/>
      <c r="C809" s="392"/>
      <c r="D809" s="392"/>
      <c r="E809" s="392"/>
      <c r="F809" s="392"/>
      <c r="G809" s="392"/>
    </row>
    <row r="810" spans="1:7" ht="15" customHeight="1">
      <c r="A810" s="391"/>
      <c r="B810" s="392"/>
      <c r="C810" s="392"/>
      <c r="D810" s="392"/>
      <c r="E810" s="392"/>
      <c r="F810" s="392"/>
      <c r="G810" s="392"/>
    </row>
    <row r="811" spans="1:7" ht="15" customHeight="1">
      <c r="A811" s="391"/>
      <c r="B811" s="392"/>
      <c r="C811" s="392"/>
      <c r="D811" s="392"/>
      <c r="E811" s="392"/>
      <c r="F811" s="392"/>
      <c r="G811" s="392"/>
    </row>
    <row r="812" spans="1:7" ht="15" customHeight="1">
      <c r="A812" s="391"/>
      <c r="B812" s="392"/>
      <c r="C812" s="392"/>
      <c r="D812" s="392"/>
      <c r="E812" s="392"/>
      <c r="F812" s="392"/>
      <c r="G812" s="392"/>
    </row>
    <row r="813" spans="1:7" ht="15" customHeight="1">
      <c r="A813" s="391"/>
      <c r="B813" s="392"/>
      <c r="C813" s="392"/>
      <c r="D813" s="392"/>
      <c r="E813" s="392"/>
      <c r="F813" s="392"/>
      <c r="G813" s="392"/>
    </row>
    <row r="814" spans="1:7" ht="15" customHeight="1">
      <c r="A814" s="391"/>
      <c r="B814" s="392"/>
      <c r="C814" s="392"/>
      <c r="D814" s="392"/>
      <c r="E814" s="392"/>
      <c r="F814" s="392"/>
      <c r="G814" s="392"/>
    </row>
    <row r="815" spans="1:7" ht="15" customHeight="1">
      <c r="A815" s="391"/>
      <c r="B815" s="392"/>
      <c r="C815" s="392"/>
      <c r="D815" s="392"/>
      <c r="E815" s="392"/>
      <c r="F815" s="392"/>
      <c r="G815" s="392"/>
    </row>
    <row r="816" spans="1:7" ht="15" customHeight="1">
      <c r="A816" s="391"/>
      <c r="B816" s="392"/>
      <c r="C816" s="392"/>
      <c r="D816" s="392"/>
      <c r="E816" s="392"/>
      <c r="F816" s="392"/>
      <c r="G816" s="392"/>
    </row>
    <row r="817" spans="1:7" ht="15" customHeight="1">
      <c r="A817" s="391"/>
      <c r="B817" s="392"/>
      <c r="C817" s="392"/>
      <c r="D817" s="392"/>
      <c r="E817" s="392"/>
      <c r="F817" s="392"/>
      <c r="G817" s="392"/>
    </row>
    <row r="818" spans="1:7" ht="15" customHeight="1">
      <c r="A818" s="391"/>
      <c r="B818" s="392"/>
      <c r="C818" s="392"/>
      <c r="D818" s="392"/>
      <c r="E818" s="392"/>
      <c r="F818" s="392"/>
      <c r="G818" s="392"/>
    </row>
    <row r="819" spans="1:7" ht="15" customHeight="1">
      <c r="A819" s="391"/>
      <c r="B819" s="392"/>
      <c r="C819" s="392"/>
      <c r="D819" s="392"/>
      <c r="E819" s="392"/>
      <c r="F819" s="392"/>
      <c r="G819" s="392"/>
    </row>
    <row r="820" spans="1:7" ht="15" customHeight="1">
      <c r="A820" s="391"/>
      <c r="B820" s="392"/>
      <c r="C820" s="392"/>
      <c r="D820" s="392"/>
      <c r="E820" s="392"/>
      <c r="F820" s="392"/>
      <c r="G820" s="392"/>
    </row>
    <row r="821" spans="1:7" ht="15" customHeight="1">
      <c r="A821" s="391"/>
      <c r="B821" s="392"/>
      <c r="C821" s="392"/>
      <c r="D821" s="392"/>
      <c r="E821" s="392"/>
      <c r="F821" s="392"/>
      <c r="G821" s="392"/>
    </row>
    <row r="822" spans="1:7" ht="15" customHeight="1">
      <c r="A822" s="391"/>
      <c r="B822" s="392"/>
      <c r="C822" s="392"/>
      <c r="D822" s="392"/>
      <c r="E822" s="392"/>
      <c r="F822" s="392"/>
      <c r="G822" s="392"/>
    </row>
    <row r="823" spans="1:7" ht="15" customHeight="1">
      <c r="A823" s="391"/>
      <c r="B823" s="392"/>
      <c r="C823" s="392"/>
      <c r="D823" s="392"/>
      <c r="E823" s="392"/>
      <c r="F823" s="392"/>
      <c r="G823" s="392"/>
    </row>
    <row r="824" spans="1:7" ht="15" customHeight="1">
      <c r="A824" s="391"/>
      <c r="B824" s="392"/>
      <c r="C824" s="392"/>
      <c r="D824" s="392"/>
      <c r="E824" s="392"/>
      <c r="F824" s="392"/>
      <c r="G824" s="392"/>
    </row>
    <row r="825" spans="1:7" ht="15" customHeight="1">
      <c r="A825" s="391"/>
      <c r="B825" s="392"/>
      <c r="C825" s="392"/>
      <c r="D825" s="392"/>
      <c r="E825" s="392"/>
      <c r="F825" s="392"/>
      <c r="G825" s="392"/>
    </row>
    <row r="826" spans="1:7" ht="15" customHeight="1">
      <c r="A826" s="391"/>
      <c r="B826" s="392"/>
      <c r="C826" s="392"/>
      <c r="D826" s="392"/>
      <c r="E826" s="392"/>
      <c r="F826" s="392"/>
      <c r="G826" s="392"/>
    </row>
    <row r="827" spans="1:7" ht="15" customHeight="1">
      <c r="A827" s="391"/>
      <c r="B827" s="392"/>
      <c r="C827" s="392"/>
      <c r="D827" s="392"/>
      <c r="E827" s="392"/>
      <c r="F827" s="392"/>
      <c r="G827" s="392"/>
    </row>
    <row r="828" spans="1:7" ht="15" customHeight="1">
      <c r="A828" s="391"/>
      <c r="B828" s="392"/>
      <c r="C828" s="392"/>
      <c r="D828" s="392"/>
      <c r="E828" s="392"/>
      <c r="F828" s="392"/>
      <c r="G828" s="392"/>
    </row>
    <row r="829" spans="1:7" ht="15" customHeight="1">
      <c r="A829" s="391"/>
      <c r="B829" s="392"/>
      <c r="C829" s="392"/>
      <c r="D829" s="392"/>
      <c r="E829" s="392"/>
      <c r="F829" s="392"/>
      <c r="G829" s="392"/>
    </row>
    <row r="830" spans="1:7" ht="15" customHeight="1">
      <c r="A830" s="391"/>
      <c r="B830" s="392"/>
      <c r="C830" s="392"/>
      <c r="D830" s="392"/>
      <c r="E830" s="392"/>
      <c r="F830" s="392"/>
      <c r="G830" s="392"/>
    </row>
    <row r="831" spans="1:7" ht="15" customHeight="1">
      <c r="A831" s="391"/>
      <c r="B831" s="392"/>
      <c r="C831" s="392"/>
      <c r="D831" s="392"/>
      <c r="E831" s="392"/>
      <c r="F831" s="392"/>
      <c r="G831" s="392"/>
    </row>
    <row r="832" spans="1:7" ht="15" customHeight="1">
      <c r="A832" s="391"/>
      <c r="B832" s="392"/>
      <c r="C832" s="392"/>
      <c r="D832" s="392"/>
      <c r="E832" s="392"/>
      <c r="F832" s="392"/>
      <c r="G832" s="392"/>
    </row>
    <row r="833" spans="1:7" ht="15" customHeight="1">
      <c r="A833" s="391"/>
      <c r="B833" s="392"/>
      <c r="C833" s="392"/>
      <c r="D833" s="392"/>
      <c r="E833" s="392"/>
      <c r="F833" s="392"/>
      <c r="G833" s="392"/>
    </row>
    <row r="834" spans="1:7" ht="15" customHeight="1">
      <c r="A834" s="391"/>
      <c r="B834" s="392"/>
      <c r="C834" s="392"/>
      <c r="D834" s="392"/>
      <c r="E834" s="392"/>
      <c r="F834" s="392"/>
      <c r="G834" s="392"/>
    </row>
    <row r="835" spans="1:7" ht="15" customHeight="1">
      <c r="A835" s="391"/>
      <c r="B835" s="392"/>
      <c r="C835" s="392"/>
      <c r="D835" s="392"/>
      <c r="E835" s="392"/>
      <c r="F835" s="392"/>
      <c r="G835" s="392"/>
    </row>
    <row r="836" spans="1:7" ht="15" customHeight="1">
      <c r="A836" s="391"/>
      <c r="B836" s="392"/>
      <c r="C836" s="392"/>
      <c r="D836" s="392"/>
      <c r="E836" s="392"/>
      <c r="F836" s="392"/>
      <c r="G836" s="392"/>
    </row>
    <row r="837" spans="1:7" ht="15" customHeight="1">
      <c r="A837" s="391"/>
      <c r="B837" s="392"/>
      <c r="C837" s="392"/>
      <c r="D837" s="392"/>
      <c r="E837" s="392"/>
      <c r="F837" s="392"/>
      <c r="G837" s="392"/>
    </row>
    <row r="838" spans="1:7" ht="15" customHeight="1">
      <c r="A838" s="391"/>
      <c r="B838" s="392"/>
      <c r="C838" s="392"/>
      <c r="D838" s="392"/>
      <c r="E838" s="392"/>
      <c r="F838" s="392"/>
      <c r="G838" s="392"/>
    </row>
    <row r="839" spans="1:7" ht="15" customHeight="1">
      <c r="A839" s="391"/>
      <c r="B839" s="392"/>
      <c r="C839" s="392"/>
      <c r="D839" s="392"/>
      <c r="E839" s="392"/>
      <c r="F839" s="392"/>
      <c r="G839" s="392"/>
    </row>
    <row r="840" spans="1:7" ht="15" customHeight="1">
      <c r="A840" s="391"/>
      <c r="B840" s="392"/>
      <c r="C840" s="392"/>
      <c r="D840" s="392"/>
      <c r="E840" s="392"/>
      <c r="F840" s="392"/>
      <c r="G840" s="392"/>
    </row>
    <row r="841" spans="1:7" ht="15" customHeight="1">
      <c r="A841" s="391"/>
      <c r="B841" s="392"/>
      <c r="C841" s="392"/>
      <c r="D841" s="392"/>
      <c r="E841" s="392"/>
      <c r="F841" s="392"/>
      <c r="G841" s="392"/>
    </row>
    <row r="842" spans="1:7" ht="15" customHeight="1">
      <c r="A842" s="391"/>
      <c r="B842" s="392"/>
      <c r="C842" s="392"/>
      <c r="D842" s="392"/>
      <c r="E842" s="392"/>
      <c r="F842" s="392"/>
      <c r="G842" s="392"/>
    </row>
    <row r="843" spans="1:7" ht="15" customHeight="1">
      <c r="A843" s="391"/>
      <c r="B843" s="392"/>
      <c r="C843" s="392"/>
      <c r="D843" s="392"/>
      <c r="E843" s="392"/>
      <c r="F843" s="392"/>
      <c r="G843" s="392"/>
    </row>
    <row r="844" spans="1:7" ht="15" customHeight="1">
      <c r="A844" s="391"/>
      <c r="B844" s="392"/>
      <c r="C844" s="392"/>
      <c r="D844" s="392"/>
      <c r="E844" s="392"/>
      <c r="F844" s="392"/>
      <c r="G844" s="392"/>
    </row>
    <row r="845" spans="1:7" ht="15" customHeight="1">
      <c r="A845" s="391"/>
      <c r="B845" s="392"/>
      <c r="C845" s="392"/>
      <c r="D845" s="392"/>
      <c r="E845" s="392"/>
      <c r="F845" s="392"/>
      <c r="G845" s="392"/>
    </row>
    <row r="846" spans="1:7" ht="15" customHeight="1">
      <c r="A846" s="391"/>
      <c r="B846" s="392"/>
      <c r="C846" s="392"/>
      <c r="D846" s="392"/>
      <c r="E846" s="392"/>
      <c r="F846" s="392"/>
      <c r="G846" s="392"/>
    </row>
    <row r="847" spans="1:7" ht="15" customHeight="1">
      <c r="A847" s="391"/>
      <c r="B847" s="392"/>
      <c r="C847" s="392"/>
      <c r="D847" s="392"/>
      <c r="E847" s="392"/>
      <c r="F847" s="392"/>
      <c r="G847" s="392"/>
    </row>
    <row r="848" spans="1:7" ht="15" customHeight="1">
      <c r="A848" s="391"/>
      <c r="B848" s="392"/>
      <c r="C848" s="392"/>
      <c r="D848" s="392"/>
      <c r="E848" s="392"/>
      <c r="F848" s="392"/>
      <c r="G848" s="392"/>
    </row>
    <row r="849" spans="1:7" ht="15" customHeight="1">
      <c r="A849" s="391"/>
      <c r="B849" s="392"/>
      <c r="C849" s="392"/>
      <c r="D849" s="392"/>
      <c r="E849" s="392"/>
      <c r="F849" s="392"/>
      <c r="G849" s="392"/>
    </row>
    <row r="850" spans="1:7" ht="15" customHeight="1">
      <c r="A850" s="391"/>
      <c r="B850" s="392"/>
      <c r="C850" s="392"/>
      <c r="D850" s="392"/>
      <c r="E850" s="392"/>
      <c r="F850" s="392"/>
      <c r="G850" s="392"/>
    </row>
    <row r="851" spans="1:7" ht="15" customHeight="1">
      <c r="A851" s="391"/>
      <c r="B851" s="392"/>
      <c r="C851" s="392"/>
      <c r="D851" s="392"/>
      <c r="E851" s="392"/>
      <c r="F851" s="392"/>
      <c r="G851" s="392"/>
    </row>
    <row r="852" spans="1:7" ht="15" customHeight="1">
      <c r="A852" s="391"/>
      <c r="B852" s="392"/>
      <c r="C852" s="392"/>
      <c r="D852" s="392"/>
      <c r="E852" s="392"/>
      <c r="F852" s="392"/>
      <c r="G852" s="392"/>
    </row>
    <row r="853" spans="1:7" ht="15" customHeight="1">
      <c r="A853" s="391"/>
      <c r="B853" s="392"/>
      <c r="C853" s="392"/>
      <c r="D853" s="392"/>
      <c r="E853" s="392"/>
      <c r="F853" s="392"/>
      <c r="G853" s="392"/>
    </row>
    <row r="854" spans="1:7" ht="15" customHeight="1">
      <c r="A854" s="391"/>
      <c r="B854" s="392"/>
      <c r="C854" s="392"/>
      <c r="D854" s="392"/>
      <c r="E854" s="392"/>
      <c r="F854" s="392"/>
      <c r="G854" s="392"/>
    </row>
    <row r="855" spans="1:7" ht="15" customHeight="1">
      <c r="A855" s="391"/>
      <c r="B855" s="392"/>
      <c r="C855" s="392"/>
      <c r="D855" s="392"/>
      <c r="E855" s="392"/>
      <c r="F855" s="392"/>
      <c r="G855" s="392"/>
    </row>
    <row r="856" spans="1:7" ht="15" customHeight="1">
      <c r="A856" s="391"/>
      <c r="B856" s="392"/>
      <c r="C856" s="392"/>
      <c r="D856" s="392"/>
      <c r="E856" s="392"/>
      <c r="F856" s="392"/>
      <c r="G856" s="392"/>
    </row>
    <row r="857" spans="1:7" ht="15" customHeight="1">
      <c r="A857" s="391"/>
      <c r="B857" s="392"/>
      <c r="C857" s="392"/>
      <c r="D857" s="392"/>
      <c r="E857" s="392"/>
      <c r="F857" s="392"/>
      <c r="G857" s="392"/>
    </row>
    <row r="858" spans="1:7" ht="15" customHeight="1">
      <c r="A858" s="391"/>
      <c r="B858" s="392"/>
      <c r="C858" s="392"/>
      <c r="D858" s="392"/>
      <c r="E858" s="392"/>
      <c r="F858" s="392"/>
      <c r="G858" s="392"/>
    </row>
    <row r="859" spans="1:7" ht="15" customHeight="1">
      <c r="A859" s="391"/>
      <c r="B859" s="392"/>
      <c r="C859" s="392"/>
      <c r="D859" s="392"/>
      <c r="E859" s="392"/>
      <c r="F859" s="392"/>
      <c r="G859" s="392"/>
    </row>
    <row r="860" spans="1:7" ht="15" customHeight="1">
      <c r="A860" s="391"/>
      <c r="B860" s="392"/>
      <c r="C860" s="392"/>
      <c r="D860" s="392"/>
      <c r="E860" s="392"/>
      <c r="F860" s="392"/>
      <c r="G860" s="392"/>
    </row>
    <row r="861" spans="1:7" ht="15" customHeight="1">
      <c r="A861" s="391"/>
      <c r="B861" s="392"/>
      <c r="C861" s="392"/>
      <c r="D861" s="392"/>
      <c r="E861" s="392"/>
      <c r="F861" s="392"/>
      <c r="G861" s="392"/>
    </row>
    <row r="862" spans="1:7" ht="15" customHeight="1">
      <c r="A862" s="391"/>
      <c r="B862" s="392"/>
      <c r="C862" s="392"/>
      <c r="D862" s="392"/>
      <c r="E862" s="392"/>
      <c r="F862" s="392"/>
      <c r="G862" s="392"/>
    </row>
    <row r="863" spans="1:7" ht="15" customHeight="1">
      <c r="A863" s="391"/>
      <c r="B863" s="392"/>
      <c r="C863" s="392"/>
      <c r="D863" s="392"/>
      <c r="E863" s="392"/>
      <c r="F863" s="392"/>
      <c r="G863" s="392"/>
    </row>
    <row r="864" spans="1:7" ht="15" customHeight="1">
      <c r="A864" s="391"/>
      <c r="B864" s="392"/>
      <c r="C864" s="392"/>
      <c r="D864" s="392"/>
      <c r="E864" s="392"/>
      <c r="F864" s="392"/>
      <c r="G864" s="392"/>
    </row>
    <row r="865" spans="1:7" ht="15" customHeight="1">
      <c r="A865" s="391"/>
      <c r="B865" s="392"/>
      <c r="C865" s="392"/>
      <c r="D865" s="392"/>
      <c r="E865" s="392"/>
      <c r="F865" s="392"/>
      <c r="G865" s="392"/>
    </row>
    <row r="866" spans="1:7" ht="15" customHeight="1">
      <c r="A866" s="391"/>
      <c r="B866" s="392"/>
      <c r="C866" s="392"/>
      <c r="D866" s="392"/>
      <c r="E866" s="392"/>
      <c r="F866" s="392"/>
      <c r="G866" s="392"/>
    </row>
    <row r="867" spans="1:7" ht="15" customHeight="1">
      <c r="A867" s="391"/>
      <c r="B867" s="392"/>
      <c r="C867" s="392"/>
      <c r="D867" s="392"/>
      <c r="E867" s="392"/>
      <c r="F867" s="392"/>
      <c r="G867" s="392"/>
    </row>
    <row r="868" spans="1:7" ht="15" customHeight="1">
      <c r="A868" s="391"/>
      <c r="B868" s="392"/>
      <c r="C868" s="392"/>
      <c r="D868" s="392"/>
      <c r="E868" s="392"/>
      <c r="F868" s="392"/>
      <c r="G868" s="392"/>
    </row>
    <row r="869" spans="1:7" ht="15" customHeight="1">
      <c r="A869" s="391"/>
      <c r="B869" s="392"/>
      <c r="C869" s="392"/>
      <c r="D869" s="392"/>
      <c r="E869" s="392"/>
      <c r="F869" s="392"/>
      <c r="G869" s="392"/>
    </row>
    <row r="870" spans="1:7" ht="15" customHeight="1">
      <c r="A870" s="391"/>
      <c r="B870" s="392"/>
      <c r="C870" s="392"/>
      <c r="D870" s="392"/>
      <c r="E870" s="392"/>
      <c r="F870" s="392"/>
      <c r="G870" s="392"/>
    </row>
    <row r="871" spans="1:7" ht="15" customHeight="1">
      <c r="A871" s="391"/>
      <c r="B871" s="392"/>
      <c r="C871" s="392"/>
      <c r="D871" s="392"/>
      <c r="E871" s="392"/>
      <c r="F871" s="392"/>
      <c r="G871" s="392"/>
    </row>
    <row r="872" spans="1:7" ht="15" customHeight="1">
      <c r="A872" s="391"/>
      <c r="B872" s="392"/>
      <c r="C872" s="392"/>
      <c r="D872" s="392"/>
      <c r="E872" s="392"/>
      <c r="F872" s="392"/>
      <c r="G872" s="392"/>
    </row>
    <row r="873" spans="1:7" ht="15" customHeight="1">
      <c r="A873" s="391"/>
      <c r="B873" s="392"/>
      <c r="C873" s="392"/>
      <c r="D873" s="392"/>
      <c r="E873" s="392"/>
      <c r="F873" s="392"/>
      <c r="G873" s="392"/>
    </row>
    <row r="874" spans="1:7" ht="15" customHeight="1">
      <c r="A874" s="391"/>
      <c r="B874" s="392"/>
      <c r="C874" s="392"/>
      <c r="D874" s="392"/>
      <c r="E874" s="392"/>
      <c r="F874" s="392"/>
      <c r="G874" s="392"/>
    </row>
    <row r="875" spans="1:7" ht="15" customHeight="1">
      <c r="A875" s="391"/>
      <c r="B875" s="392"/>
      <c r="C875" s="392"/>
      <c r="D875" s="392"/>
      <c r="E875" s="392"/>
      <c r="F875" s="392"/>
      <c r="G875" s="392"/>
    </row>
    <row r="876" spans="1:7" ht="15" customHeight="1">
      <c r="A876" s="391"/>
      <c r="B876" s="392"/>
      <c r="C876" s="392"/>
      <c r="D876" s="392"/>
      <c r="E876" s="392"/>
      <c r="F876" s="392"/>
      <c r="G876" s="392"/>
    </row>
    <row r="877" spans="1:7" ht="15" customHeight="1">
      <c r="A877" s="391"/>
      <c r="B877" s="392"/>
      <c r="C877" s="392"/>
      <c r="D877" s="392"/>
      <c r="E877" s="392"/>
      <c r="F877" s="392"/>
      <c r="G877" s="392"/>
    </row>
    <row r="878" spans="1:7" ht="15" customHeight="1">
      <c r="A878" s="391"/>
      <c r="B878" s="392"/>
      <c r="C878" s="392"/>
      <c r="D878" s="392"/>
      <c r="E878" s="392"/>
      <c r="F878" s="392"/>
      <c r="G878" s="392"/>
    </row>
    <row r="879" spans="1:7" ht="15" customHeight="1">
      <c r="A879" s="391"/>
      <c r="B879" s="392"/>
      <c r="C879" s="392"/>
      <c r="D879" s="392"/>
      <c r="E879" s="392"/>
      <c r="F879" s="392"/>
      <c r="G879" s="392"/>
    </row>
    <row r="880" spans="1:7" ht="15" customHeight="1">
      <c r="A880" s="391"/>
      <c r="B880" s="392"/>
      <c r="C880" s="392"/>
      <c r="D880" s="392"/>
      <c r="E880" s="392"/>
      <c r="F880" s="392"/>
      <c r="G880" s="392"/>
    </row>
    <row r="881" spans="1:7" ht="15" customHeight="1">
      <c r="A881" s="391"/>
      <c r="B881" s="392"/>
      <c r="C881" s="392"/>
      <c r="D881" s="392"/>
      <c r="E881" s="392"/>
      <c r="F881" s="392"/>
      <c r="G881" s="392"/>
    </row>
    <row r="882" spans="1:7" ht="15" customHeight="1">
      <c r="A882" s="391"/>
      <c r="B882" s="392"/>
      <c r="C882" s="392"/>
      <c r="D882" s="392"/>
      <c r="E882" s="392"/>
      <c r="F882" s="392"/>
      <c r="G882" s="392"/>
    </row>
    <row r="883" spans="1:7" ht="15" customHeight="1">
      <c r="A883" s="391"/>
      <c r="B883" s="392"/>
      <c r="C883" s="392"/>
      <c r="D883" s="392"/>
      <c r="E883" s="392"/>
      <c r="F883" s="392"/>
      <c r="G883" s="392"/>
    </row>
    <row r="884" spans="1:7" ht="15" customHeight="1">
      <c r="A884" s="391"/>
      <c r="B884" s="392"/>
      <c r="C884" s="392"/>
      <c r="D884" s="392"/>
      <c r="E884" s="392"/>
      <c r="F884" s="392"/>
      <c r="G884" s="392"/>
    </row>
    <row r="885" spans="1:7" ht="15" customHeight="1">
      <c r="A885" s="391"/>
      <c r="B885" s="392"/>
      <c r="C885" s="392"/>
      <c r="D885" s="392"/>
      <c r="E885" s="392"/>
      <c r="F885" s="392"/>
      <c r="G885" s="392"/>
    </row>
    <row r="886" spans="1:7" ht="15" customHeight="1">
      <c r="A886" s="391"/>
      <c r="B886" s="392"/>
      <c r="C886" s="392"/>
      <c r="D886" s="392"/>
      <c r="E886" s="392"/>
      <c r="F886" s="392"/>
      <c r="G886" s="392"/>
    </row>
    <row r="887" spans="1:7" ht="15" customHeight="1">
      <c r="A887" s="391"/>
      <c r="B887" s="392"/>
      <c r="C887" s="392"/>
      <c r="D887" s="392"/>
      <c r="E887" s="392"/>
      <c r="F887" s="392"/>
      <c r="G887" s="392"/>
    </row>
    <row r="888" spans="1:7" ht="15" customHeight="1">
      <c r="A888" s="391"/>
      <c r="B888" s="392"/>
      <c r="C888" s="392"/>
      <c r="D888" s="392"/>
      <c r="E888" s="392"/>
      <c r="F888" s="392"/>
      <c r="G888" s="392"/>
    </row>
    <row r="889" spans="1:7" ht="15" customHeight="1">
      <c r="A889" s="391"/>
      <c r="B889" s="392"/>
      <c r="C889" s="392"/>
      <c r="D889" s="392"/>
      <c r="E889" s="392"/>
      <c r="F889" s="392"/>
      <c r="G889" s="392"/>
    </row>
    <row r="890" spans="1:7" ht="15" customHeight="1">
      <c r="A890" s="391"/>
      <c r="B890" s="392"/>
      <c r="C890" s="392"/>
      <c r="D890" s="392"/>
      <c r="E890" s="392"/>
      <c r="F890" s="392"/>
      <c r="G890" s="392"/>
    </row>
    <row r="891" spans="1:7" ht="15" customHeight="1">
      <c r="A891" s="391"/>
      <c r="B891" s="392"/>
      <c r="C891" s="392"/>
      <c r="D891" s="392"/>
      <c r="E891" s="392"/>
      <c r="F891" s="392"/>
      <c r="G891" s="392"/>
    </row>
    <row r="892" spans="1:7" ht="15" customHeight="1">
      <c r="A892" s="391"/>
      <c r="B892" s="392"/>
      <c r="C892" s="392"/>
      <c r="D892" s="392"/>
      <c r="E892" s="392"/>
      <c r="F892" s="392"/>
      <c r="G892" s="392"/>
    </row>
    <row r="893" spans="1:7" ht="15" customHeight="1">
      <c r="A893" s="391"/>
      <c r="B893" s="392"/>
      <c r="C893" s="392"/>
      <c r="D893" s="392"/>
      <c r="E893" s="392"/>
      <c r="F893" s="392"/>
      <c r="G893" s="392"/>
    </row>
    <row r="894" spans="1:7" ht="15" customHeight="1">
      <c r="A894" s="391"/>
      <c r="B894" s="392"/>
      <c r="C894" s="392"/>
      <c r="D894" s="392"/>
      <c r="E894" s="392"/>
      <c r="F894" s="392"/>
      <c r="G894" s="392"/>
    </row>
    <row r="895" spans="1:7" ht="15" customHeight="1">
      <c r="A895" s="391"/>
      <c r="B895" s="392"/>
      <c r="C895" s="392"/>
      <c r="D895" s="392"/>
      <c r="E895" s="392"/>
      <c r="F895" s="392"/>
      <c r="G895" s="392"/>
    </row>
    <row r="896" spans="1:7" ht="15" customHeight="1">
      <c r="A896" s="391"/>
      <c r="B896" s="392"/>
      <c r="C896" s="392"/>
      <c r="D896" s="392"/>
      <c r="E896" s="392"/>
      <c r="F896" s="392"/>
      <c r="G896" s="392"/>
    </row>
    <row r="897" spans="1:7" ht="15" customHeight="1">
      <c r="A897" s="391"/>
      <c r="B897" s="392"/>
      <c r="C897" s="392"/>
      <c r="D897" s="392"/>
      <c r="E897" s="392"/>
      <c r="F897" s="392"/>
      <c r="G897" s="392"/>
    </row>
    <row r="898" spans="1:7" ht="15" customHeight="1">
      <c r="A898" s="391"/>
      <c r="B898" s="392"/>
      <c r="C898" s="392"/>
      <c r="D898" s="392"/>
      <c r="E898" s="392"/>
      <c r="F898" s="392"/>
      <c r="G898" s="392"/>
    </row>
    <row r="899" spans="1:7" ht="15" customHeight="1">
      <c r="A899" s="391"/>
      <c r="B899" s="392"/>
      <c r="C899" s="392"/>
      <c r="D899" s="392"/>
      <c r="E899" s="392"/>
      <c r="F899" s="392"/>
      <c r="G899" s="392"/>
    </row>
    <row r="900" spans="1:7" ht="15" customHeight="1">
      <c r="A900" s="391"/>
      <c r="B900" s="392"/>
      <c r="C900" s="392"/>
      <c r="D900" s="392"/>
      <c r="E900" s="392"/>
      <c r="F900" s="392"/>
      <c r="G900" s="392"/>
    </row>
    <row r="901" spans="1:7" ht="15" customHeight="1">
      <c r="A901" s="391"/>
      <c r="B901" s="392"/>
      <c r="C901" s="392"/>
      <c r="D901" s="392"/>
      <c r="E901" s="392"/>
      <c r="F901" s="392"/>
      <c r="G901" s="392"/>
    </row>
    <row r="902" spans="1:7" ht="15" customHeight="1">
      <c r="A902" s="391"/>
      <c r="B902" s="392"/>
      <c r="C902" s="392"/>
      <c r="D902" s="392"/>
      <c r="E902" s="392"/>
      <c r="F902" s="392"/>
      <c r="G902" s="392"/>
    </row>
    <row r="903" spans="1:7" ht="15" customHeight="1">
      <c r="A903" s="391"/>
      <c r="B903" s="392"/>
      <c r="C903" s="392"/>
      <c r="D903" s="392"/>
      <c r="E903" s="392"/>
      <c r="F903" s="392"/>
      <c r="G903" s="392"/>
    </row>
    <row r="904" spans="1:7" ht="15" customHeight="1">
      <c r="A904" s="391"/>
      <c r="B904" s="392"/>
      <c r="C904" s="392"/>
      <c r="D904" s="392"/>
      <c r="E904" s="392"/>
      <c r="F904" s="392"/>
      <c r="G904" s="392"/>
    </row>
    <row r="905" spans="1:7" ht="15" customHeight="1">
      <c r="A905" s="391"/>
      <c r="B905" s="392"/>
      <c r="C905" s="392"/>
      <c r="D905" s="392"/>
      <c r="E905" s="392"/>
      <c r="F905" s="392"/>
      <c r="G905" s="392"/>
    </row>
    <row r="906" spans="1:7" ht="15" customHeight="1">
      <c r="A906" s="391"/>
      <c r="B906" s="392"/>
      <c r="C906" s="392"/>
      <c r="D906" s="392"/>
      <c r="E906" s="392"/>
      <c r="F906" s="392"/>
      <c r="G906" s="392"/>
    </row>
    <row r="907" spans="1:7" ht="15" customHeight="1">
      <c r="A907" s="391"/>
      <c r="B907" s="392"/>
      <c r="C907" s="392"/>
      <c r="D907" s="392"/>
      <c r="E907" s="392"/>
      <c r="F907" s="392"/>
      <c r="G907" s="392"/>
    </row>
    <row r="908" spans="1:7" ht="15" customHeight="1">
      <c r="A908" s="391"/>
      <c r="B908" s="392"/>
      <c r="C908" s="392"/>
      <c r="D908" s="392"/>
      <c r="E908" s="392"/>
      <c r="F908" s="392"/>
      <c r="G908" s="392"/>
    </row>
    <row r="909" spans="1:7" ht="15" customHeight="1">
      <c r="A909" s="391"/>
      <c r="B909" s="392"/>
      <c r="C909" s="392"/>
      <c r="D909" s="392"/>
      <c r="E909" s="392"/>
      <c r="F909" s="392"/>
      <c r="G909" s="392"/>
    </row>
    <row r="910" spans="1:7" ht="15" customHeight="1">
      <c r="A910" s="391"/>
      <c r="B910" s="392"/>
      <c r="C910" s="392"/>
      <c r="D910" s="392"/>
      <c r="E910" s="392"/>
      <c r="F910" s="392"/>
      <c r="G910" s="392"/>
    </row>
    <row r="911" spans="1:7" ht="15" customHeight="1">
      <c r="A911" s="391"/>
      <c r="B911" s="392"/>
      <c r="C911" s="392"/>
      <c r="D911" s="392"/>
      <c r="E911" s="392"/>
      <c r="F911" s="392"/>
      <c r="G911" s="392"/>
    </row>
    <row r="912" spans="1:7" ht="15" customHeight="1">
      <c r="A912" s="391"/>
      <c r="B912" s="392"/>
      <c r="C912" s="392"/>
      <c r="D912" s="392"/>
      <c r="E912" s="392"/>
      <c r="F912" s="392"/>
      <c r="G912" s="392"/>
    </row>
    <row r="913" spans="1:7" ht="15" customHeight="1">
      <c r="A913" s="391"/>
      <c r="B913" s="392"/>
      <c r="C913" s="392"/>
      <c r="D913" s="392"/>
      <c r="E913" s="392"/>
      <c r="F913" s="392"/>
      <c r="G913" s="392"/>
    </row>
    <row r="914" spans="1:7" ht="15" customHeight="1">
      <c r="A914" s="391"/>
      <c r="B914" s="392"/>
      <c r="C914" s="392"/>
      <c r="D914" s="392"/>
      <c r="E914" s="392"/>
      <c r="F914" s="392"/>
      <c r="G914" s="392"/>
    </row>
    <row r="915" spans="1:7" ht="15" customHeight="1">
      <c r="A915" s="391"/>
      <c r="B915" s="392"/>
      <c r="C915" s="392"/>
      <c r="D915" s="392"/>
      <c r="E915" s="392"/>
      <c r="F915" s="392"/>
      <c r="G915" s="392"/>
    </row>
    <row r="916" spans="1:7" ht="15" customHeight="1">
      <c r="A916" s="391"/>
      <c r="B916" s="392"/>
      <c r="C916" s="392"/>
      <c r="D916" s="392"/>
      <c r="E916" s="392"/>
      <c r="F916" s="392"/>
      <c r="G916" s="392"/>
    </row>
    <row r="917" spans="1:7" ht="15" customHeight="1">
      <c r="A917" s="391"/>
      <c r="B917" s="392"/>
      <c r="C917" s="392"/>
      <c r="D917" s="392"/>
      <c r="E917" s="392"/>
      <c r="F917" s="392"/>
      <c r="G917" s="392"/>
    </row>
    <row r="918" spans="1:7" ht="15" customHeight="1">
      <c r="A918" s="391"/>
      <c r="B918" s="392"/>
      <c r="C918" s="392"/>
      <c r="D918" s="392"/>
      <c r="E918" s="392"/>
      <c r="F918" s="392"/>
      <c r="G918" s="392"/>
    </row>
    <row r="919" spans="1:7" ht="15" customHeight="1">
      <c r="A919" s="391"/>
      <c r="B919" s="392"/>
      <c r="C919" s="392"/>
      <c r="D919" s="392"/>
      <c r="E919" s="392"/>
      <c r="F919" s="392"/>
      <c r="G919" s="392"/>
    </row>
    <row r="920" spans="1:7" ht="15" customHeight="1">
      <c r="A920" s="391"/>
      <c r="B920" s="392"/>
      <c r="C920" s="392"/>
      <c r="D920" s="392"/>
      <c r="E920" s="392"/>
      <c r="F920" s="392"/>
      <c r="G920" s="392"/>
    </row>
    <row r="921" spans="1:7" ht="15" customHeight="1">
      <c r="A921" s="391"/>
      <c r="B921" s="392"/>
      <c r="C921" s="392"/>
      <c r="D921" s="392"/>
      <c r="E921" s="392"/>
      <c r="F921" s="392"/>
      <c r="G921" s="392"/>
    </row>
    <row r="922" spans="1:7" ht="15" customHeight="1">
      <c r="A922" s="391"/>
      <c r="B922" s="392"/>
      <c r="C922" s="392"/>
      <c r="D922" s="392"/>
      <c r="E922" s="392"/>
      <c r="F922" s="392"/>
      <c r="G922" s="392"/>
    </row>
    <row r="923" spans="1:7" ht="15" customHeight="1">
      <c r="A923" s="391"/>
      <c r="B923" s="392"/>
      <c r="C923" s="392"/>
      <c r="D923" s="392"/>
      <c r="E923" s="392"/>
      <c r="F923" s="392"/>
      <c r="G923" s="392"/>
    </row>
    <row r="924" spans="1:7" ht="15" customHeight="1">
      <c r="A924" s="391"/>
      <c r="B924" s="392"/>
      <c r="C924" s="392"/>
      <c r="D924" s="392"/>
      <c r="E924" s="392"/>
      <c r="F924" s="392"/>
      <c r="G924" s="392"/>
    </row>
    <row r="925" spans="1:7" ht="15" customHeight="1">
      <c r="A925" s="391"/>
      <c r="B925" s="392"/>
      <c r="C925" s="392"/>
      <c r="D925" s="392"/>
      <c r="E925" s="392"/>
      <c r="F925" s="392"/>
      <c r="G925" s="392"/>
    </row>
    <row r="926" spans="1:7" ht="15" customHeight="1">
      <c r="A926" s="391"/>
      <c r="B926" s="392"/>
      <c r="C926" s="392"/>
      <c r="D926" s="392"/>
      <c r="E926" s="392"/>
      <c r="F926" s="392"/>
      <c r="G926" s="392"/>
    </row>
    <row r="927" spans="1:7" ht="15" customHeight="1">
      <c r="A927" s="391"/>
      <c r="B927" s="392"/>
      <c r="C927" s="392"/>
      <c r="D927" s="392"/>
      <c r="E927" s="392"/>
      <c r="F927" s="392"/>
      <c r="G927" s="392"/>
    </row>
    <row r="928" spans="1:7" ht="15" customHeight="1">
      <c r="A928" s="391"/>
      <c r="B928" s="392"/>
      <c r="C928" s="392"/>
      <c r="D928" s="392"/>
      <c r="E928" s="392"/>
      <c r="F928" s="392"/>
      <c r="G928" s="392"/>
    </row>
    <row r="929" spans="1:7" ht="15" customHeight="1">
      <c r="A929" s="391"/>
      <c r="B929" s="392"/>
      <c r="C929" s="392"/>
      <c r="D929" s="392"/>
      <c r="E929" s="392"/>
      <c r="F929" s="392"/>
      <c r="G929" s="392"/>
    </row>
    <row r="930" spans="1:7" ht="15" customHeight="1">
      <c r="A930" s="391"/>
      <c r="B930" s="392"/>
      <c r="C930" s="392"/>
      <c r="D930" s="392"/>
      <c r="E930" s="392"/>
      <c r="F930" s="392"/>
      <c r="G930" s="392"/>
    </row>
    <row r="931" spans="1:7" ht="15" customHeight="1">
      <c r="A931" s="391"/>
      <c r="B931" s="392"/>
      <c r="C931" s="392"/>
      <c r="D931" s="392"/>
      <c r="E931" s="392"/>
      <c r="F931" s="392"/>
      <c r="G931" s="392"/>
    </row>
    <row r="932" spans="1:7" ht="15" customHeight="1">
      <c r="A932" s="391"/>
      <c r="B932" s="392"/>
      <c r="C932" s="392"/>
      <c r="D932" s="392"/>
      <c r="E932" s="392"/>
      <c r="F932" s="392"/>
      <c r="G932" s="392"/>
    </row>
    <row r="933" spans="1:7" ht="15" customHeight="1">
      <c r="A933" s="391"/>
      <c r="B933" s="392"/>
      <c r="C933" s="392"/>
      <c r="D933" s="392"/>
      <c r="E933" s="392"/>
      <c r="F933" s="392"/>
      <c r="G933" s="392"/>
    </row>
    <row r="934" spans="1:7" ht="15" customHeight="1">
      <c r="A934" s="391"/>
      <c r="B934" s="392"/>
      <c r="C934" s="392"/>
      <c r="D934" s="392"/>
      <c r="E934" s="392"/>
      <c r="F934" s="392"/>
      <c r="G934" s="392"/>
    </row>
    <row r="935" spans="1:7" ht="15" customHeight="1">
      <c r="A935" s="391"/>
      <c r="B935" s="392"/>
      <c r="C935" s="392"/>
      <c r="D935" s="392"/>
      <c r="E935" s="392"/>
      <c r="F935" s="392"/>
      <c r="G935" s="392"/>
    </row>
    <row r="936" spans="1:7" ht="15" customHeight="1">
      <c r="A936" s="391"/>
      <c r="B936" s="392"/>
      <c r="C936" s="392"/>
      <c r="D936" s="392"/>
      <c r="E936" s="392"/>
      <c r="F936" s="392"/>
      <c r="G936" s="392"/>
    </row>
    <row r="937" spans="1:7" ht="15" customHeight="1">
      <c r="A937" s="391"/>
      <c r="B937" s="392"/>
      <c r="C937" s="392"/>
      <c r="D937" s="392"/>
      <c r="E937" s="392"/>
      <c r="F937" s="392"/>
      <c r="G937" s="392"/>
    </row>
    <row r="938" spans="1:7" ht="15" customHeight="1">
      <c r="A938" s="391"/>
      <c r="B938" s="392"/>
      <c r="C938" s="392"/>
      <c r="D938" s="392"/>
      <c r="E938" s="392"/>
      <c r="F938" s="392"/>
      <c r="G938" s="392"/>
    </row>
    <row r="939" spans="1:7" ht="15" customHeight="1">
      <c r="A939" s="391"/>
      <c r="B939" s="392"/>
      <c r="C939" s="392"/>
      <c r="D939" s="392"/>
      <c r="E939" s="392"/>
      <c r="F939" s="392"/>
      <c r="G939" s="392"/>
    </row>
    <row r="940" spans="1:7" ht="15" customHeight="1">
      <c r="A940" s="391"/>
      <c r="B940" s="392"/>
      <c r="C940" s="392"/>
      <c r="D940" s="392"/>
      <c r="E940" s="392"/>
      <c r="F940" s="392"/>
      <c r="G940" s="392"/>
    </row>
    <row r="941" spans="1:7" ht="15" customHeight="1">
      <c r="A941" s="391"/>
      <c r="B941" s="392"/>
      <c r="C941" s="392"/>
      <c r="D941" s="392"/>
      <c r="E941" s="392"/>
      <c r="F941" s="392"/>
      <c r="G941" s="392"/>
    </row>
    <row r="942" spans="1:7" ht="15" customHeight="1">
      <c r="A942" s="391"/>
      <c r="B942" s="392"/>
      <c r="C942" s="392"/>
      <c r="D942" s="392"/>
      <c r="E942" s="392"/>
      <c r="F942" s="392"/>
      <c r="G942" s="392"/>
    </row>
    <row r="943" spans="1:7" ht="15" customHeight="1">
      <c r="A943" s="391"/>
      <c r="B943" s="392"/>
      <c r="C943" s="392"/>
      <c r="D943" s="392"/>
      <c r="E943" s="392"/>
      <c r="F943" s="392"/>
      <c r="G943" s="392"/>
    </row>
    <row r="944" spans="1:7" ht="15" customHeight="1">
      <c r="A944" s="391"/>
      <c r="B944" s="392"/>
      <c r="C944" s="392"/>
      <c r="D944" s="392"/>
      <c r="E944" s="392"/>
      <c r="F944" s="392"/>
      <c r="G944" s="392"/>
    </row>
    <row r="945" spans="1:7" ht="15" customHeight="1">
      <c r="A945" s="391"/>
      <c r="B945" s="392"/>
      <c r="C945" s="392"/>
      <c r="D945" s="392"/>
      <c r="E945" s="392"/>
      <c r="F945" s="392"/>
      <c r="G945" s="392"/>
    </row>
    <row r="946" spans="1:7" ht="15" customHeight="1">
      <c r="A946" s="391"/>
      <c r="B946" s="392"/>
      <c r="C946" s="392"/>
      <c r="D946" s="392"/>
      <c r="E946" s="392"/>
      <c r="F946" s="392"/>
      <c r="G946" s="392"/>
    </row>
    <row r="947" spans="1:7" ht="15" customHeight="1">
      <c r="A947" s="391"/>
      <c r="B947" s="392"/>
      <c r="C947" s="392"/>
      <c r="D947" s="392"/>
      <c r="E947" s="392"/>
      <c r="F947" s="392"/>
      <c r="G947" s="392"/>
    </row>
    <row r="948" spans="1:7" ht="15" customHeight="1">
      <c r="A948" s="391"/>
      <c r="B948" s="392"/>
      <c r="C948" s="392"/>
      <c r="D948" s="392"/>
      <c r="E948" s="392"/>
      <c r="F948" s="392"/>
      <c r="G948" s="392"/>
    </row>
    <row r="949" spans="1:7" ht="15" customHeight="1">
      <c r="A949" s="391"/>
      <c r="B949" s="392"/>
      <c r="C949" s="392"/>
      <c r="D949" s="392"/>
      <c r="E949" s="392"/>
      <c r="F949" s="392"/>
      <c r="G949" s="392"/>
    </row>
    <row r="950" spans="1:7" ht="15" customHeight="1">
      <c r="A950" s="391"/>
      <c r="B950" s="392"/>
      <c r="C950" s="392"/>
      <c r="D950" s="392"/>
      <c r="E950" s="392"/>
      <c r="F950" s="392"/>
      <c r="G950" s="392"/>
    </row>
    <row r="951" spans="1:7" ht="15" customHeight="1">
      <c r="A951" s="391"/>
      <c r="B951" s="392"/>
      <c r="C951" s="392"/>
      <c r="D951" s="392"/>
      <c r="E951" s="392"/>
      <c r="F951" s="392"/>
      <c r="G951" s="392"/>
    </row>
    <row r="952" spans="1:7" ht="15" customHeight="1">
      <c r="A952" s="391"/>
      <c r="B952" s="392"/>
      <c r="C952" s="392"/>
      <c r="D952" s="392"/>
      <c r="E952" s="392"/>
      <c r="F952" s="392"/>
      <c r="G952" s="392"/>
    </row>
    <row r="953" spans="1:7" ht="15" customHeight="1">
      <c r="A953" s="391"/>
      <c r="B953" s="392"/>
      <c r="C953" s="392"/>
      <c r="D953" s="392"/>
      <c r="E953" s="392"/>
      <c r="F953" s="392"/>
      <c r="G953" s="392"/>
    </row>
    <row r="954" spans="1:7" ht="15" customHeight="1">
      <c r="A954" s="391"/>
      <c r="B954" s="392"/>
      <c r="C954" s="392"/>
      <c r="D954" s="392"/>
      <c r="E954" s="392"/>
      <c r="F954" s="392"/>
      <c r="G954" s="392"/>
    </row>
    <row r="955" spans="1:7" ht="15" customHeight="1">
      <c r="A955" s="391"/>
      <c r="B955" s="392"/>
      <c r="C955" s="392"/>
      <c r="D955" s="392"/>
      <c r="E955" s="392"/>
      <c r="F955" s="392"/>
      <c r="G955" s="392"/>
    </row>
    <row r="956" spans="1:7" ht="15" customHeight="1">
      <c r="A956" s="391"/>
      <c r="B956" s="392"/>
      <c r="C956" s="392"/>
      <c r="D956" s="392"/>
      <c r="E956" s="392"/>
      <c r="F956" s="392"/>
      <c r="G956" s="392"/>
    </row>
    <row r="957" spans="1:7" ht="15" customHeight="1">
      <c r="A957" s="391"/>
      <c r="B957" s="392"/>
      <c r="C957" s="392"/>
      <c r="D957" s="392"/>
      <c r="E957" s="392"/>
      <c r="F957" s="392"/>
      <c r="G957" s="392"/>
    </row>
    <row r="958" spans="1:7" ht="15" customHeight="1">
      <c r="A958" s="391"/>
      <c r="B958" s="392"/>
      <c r="C958" s="392"/>
      <c r="D958" s="392"/>
      <c r="E958" s="392"/>
      <c r="F958" s="392"/>
      <c r="G958" s="392"/>
    </row>
    <row r="959" spans="1:7" ht="15" customHeight="1">
      <c r="A959" s="391"/>
      <c r="B959" s="392"/>
      <c r="C959" s="392"/>
      <c r="D959" s="392"/>
      <c r="E959" s="392"/>
      <c r="F959" s="392"/>
      <c r="G959" s="392"/>
    </row>
    <row r="960" spans="1:7" ht="15" customHeight="1">
      <c r="A960" s="391"/>
      <c r="B960" s="392"/>
      <c r="C960" s="392"/>
      <c r="D960" s="392"/>
      <c r="E960" s="392"/>
      <c r="F960" s="392"/>
      <c r="G960" s="392"/>
    </row>
    <row r="961" spans="1:7" ht="15" customHeight="1">
      <c r="A961" s="391"/>
      <c r="B961" s="392"/>
      <c r="C961" s="392"/>
      <c r="D961" s="392"/>
      <c r="E961" s="392"/>
      <c r="F961" s="392"/>
      <c r="G961" s="392"/>
    </row>
    <row r="962" spans="1:7" ht="15" customHeight="1">
      <c r="A962" s="391"/>
      <c r="B962" s="392"/>
      <c r="C962" s="392"/>
      <c r="D962" s="392"/>
      <c r="E962" s="392"/>
      <c r="F962" s="392"/>
      <c r="G962" s="392"/>
    </row>
    <row r="963" spans="1:7" ht="15" customHeight="1">
      <c r="A963" s="391"/>
      <c r="B963" s="392"/>
      <c r="C963" s="392"/>
      <c r="D963" s="392"/>
      <c r="E963" s="392"/>
      <c r="F963" s="392"/>
      <c r="G963" s="392"/>
    </row>
    <row r="964" spans="1:7" ht="15" customHeight="1">
      <c r="A964" s="391"/>
      <c r="B964" s="392"/>
      <c r="C964" s="392"/>
      <c r="D964" s="392"/>
      <c r="E964" s="392"/>
      <c r="F964" s="392"/>
      <c r="G964" s="392"/>
    </row>
    <row r="965" spans="1:7" ht="15" customHeight="1">
      <c r="A965" s="391"/>
      <c r="B965" s="392"/>
      <c r="C965" s="392"/>
      <c r="D965" s="392"/>
      <c r="E965" s="392"/>
      <c r="F965" s="392"/>
      <c r="G965" s="392"/>
    </row>
    <row r="966" spans="1:7" ht="15" customHeight="1">
      <c r="A966" s="391"/>
      <c r="B966" s="392"/>
      <c r="C966" s="392"/>
      <c r="D966" s="392"/>
      <c r="E966" s="392"/>
      <c r="F966" s="392"/>
      <c r="G966" s="392"/>
    </row>
    <row r="967" spans="1:7" ht="15" customHeight="1">
      <c r="A967" s="391"/>
      <c r="B967" s="392"/>
      <c r="C967" s="392"/>
      <c r="D967" s="392"/>
      <c r="E967" s="392"/>
      <c r="F967" s="392"/>
      <c r="G967" s="392"/>
    </row>
    <row r="968" spans="1:7" ht="15" customHeight="1">
      <c r="A968" s="391"/>
      <c r="B968" s="392"/>
      <c r="C968" s="392"/>
      <c r="D968" s="392"/>
      <c r="E968" s="392"/>
      <c r="F968" s="392"/>
      <c r="G968" s="392"/>
    </row>
    <row r="969" spans="1:7" ht="15" customHeight="1">
      <c r="A969" s="391"/>
      <c r="B969" s="392"/>
      <c r="C969" s="392"/>
      <c r="D969" s="392"/>
      <c r="E969" s="392"/>
      <c r="F969" s="392"/>
      <c r="G969" s="392"/>
    </row>
    <row r="970" spans="1:7" ht="15" customHeight="1">
      <c r="A970" s="391"/>
      <c r="B970" s="392"/>
      <c r="C970" s="392"/>
      <c r="D970" s="392"/>
      <c r="E970" s="392"/>
      <c r="F970" s="392"/>
      <c r="G970" s="392"/>
    </row>
    <row r="971" spans="1:7" ht="15" customHeight="1">
      <c r="A971" s="391"/>
      <c r="B971" s="392"/>
      <c r="C971" s="392"/>
      <c r="D971" s="392"/>
      <c r="E971" s="392"/>
      <c r="F971" s="392"/>
      <c r="G971" s="392"/>
    </row>
    <row r="972" spans="1:7" ht="15" customHeight="1">
      <c r="A972" s="391"/>
      <c r="B972" s="392"/>
      <c r="C972" s="392"/>
      <c r="D972" s="392"/>
      <c r="E972" s="392"/>
      <c r="F972" s="392"/>
      <c r="G972" s="392"/>
    </row>
    <row r="973" spans="1:7" ht="15" customHeight="1">
      <c r="A973" s="391"/>
      <c r="B973" s="392"/>
      <c r="C973" s="392"/>
      <c r="D973" s="392"/>
      <c r="E973" s="392"/>
      <c r="F973" s="392"/>
      <c r="G973" s="392"/>
    </row>
    <row r="974" spans="1:7" ht="15" customHeight="1">
      <c r="A974" s="391"/>
      <c r="B974" s="392"/>
      <c r="C974" s="392"/>
      <c r="D974" s="392"/>
      <c r="E974" s="392"/>
      <c r="F974" s="392"/>
      <c r="G974" s="392"/>
    </row>
    <row r="975" spans="1:7" ht="15" customHeight="1">
      <c r="A975" s="391"/>
      <c r="B975" s="392"/>
      <c r="C975" s="392"/>
      <c r="D975" s="392"/>
      <c r="E975" s="392"/>
      <c r="F975" s="392"/>
      <c r="G975" s="392"/>
    </row>
    <row r="976" spans="1:7" ht="15" customHeight="1">
      <c r="A976" s="391"/>
      <c r="B976" s="392"/>
      <c r="C976" s="392"/>
      <c r="D976" s="392"/>
      <c r="E976" s="392"/>
      <c r="F976" s="392"/>
      <c r="G976" s="392"/>
    </row>
    <row r="977" spans="1:7" ht="15" customHeight="1">
      <c r="A977" s="391"/>
      <c r="B977" s="392"/>
      <c r="C977" s="392"/>
      <c r="D977" s="392"/>
      <c r="E977" s="392"/>
      <c r="F977" s="392"/>
      <c r="G977" s="392"/>
    </row>
    <row r="978" spans="1:7" ht="15" customHeight="1">
      <c r="A978" s="391"/>
      <c r="B978" s="392"/>
      <c r="C978" s="392"/>
      <c r="D978" s="392"/>
      <c r="E978" s="392"/>
      <c r="F978" s="392"/>
      <c r="G978" s="392"/>
    </row>
    <row r="979" spans="1:7" ht="15" customHeight="1">
      <c r="A979" s="391"/>
      <c r="B979" s="392"/>
      <c r="C979" s="392"/>
      <c r="D979" s="392"/>
      <c r="E979" s="392"/>
      <c r="F979" s="392"/>
      <c r="G979" s="392"/>
    </row>
    <row r="980" spans="1:7" ht="15" customHeight="1">
      <c r="A980" s="391"/>
      <c r="B980" s="392"/>
      <c r="C980" s="392"/>
      <c r="D980" s="392"/>
      <c r="E980" s="392"/>
      <c r="F980" s="392"/>
      <c r="G980" s="392"/>
    </row>
    <row r="981" spans="1:7" ht="15" customHeight="1">
      <c r="A981" s="391"/>
      <c r="B981" s="392"/>
      <c r="C981" s="392"/>
      <c r="D981" s="392"/>
      <c r="E981" s="392"/>
      <c r="F981" s="392"/>
      <c r="G981" s="392"/>
    </row>
    <row r="982" spans="1:7" ht="15" customHeight="1">
      <c r="A982" s="391"/>
      <c r="B982" s="392"/>
      <c r="C982" s="392"/>
      <c r="D982" s="392"/>
      <c r="E982" s="392"/>
      <c r="F982" s="392"/>
      <c r="G982" s="392"/>
    </row>
    <row r="983" spans="1:7" ht="15" customHeight="1">
      <c r="A983" s="391"/>
      <c r="B983" s="392"/>
      <c r="C983" s="392"/>
      <c r="D983" s="392"/>
      <c r="E983" s="392"/>
      <c r="F983" s="392"/>
      <c r="G983" s="392"/>
    </row>
    <row r="984" spans="1:7" ht="15" customHeight="1">
      <c r="A984" s="391"/>
      <c r="B984" s="392"/>
      <c r="C984" s="392"/>
      <c r="D984" s="392"/>
      <c r="E984" s="392"/>
      <c r="F984" s="392"/>
      <c r="G984" s="392"/>
    </row>
    <row r="985" spans="1:7" ht="15" customHeight="1">
      <c r="A985" s="391"/>
      <c r="B985" s="392"/>
      <c r="C985" s="392"/>
      <c r="D985" s="392"/>
      <c r="E985" s="392"/>
      <c r="F985" s="392"/>
      <c r="G985" s="392"/>
    </row>
    <row r="986" spans="1:7" ht="15" customHeight="1">
      <c r="A986" s="391"/>
      <c r="B986" s="392"/>
      <c r="C986" s="392"/>
      <c r="D986" s="392"/>
      <c r="E986" s="392"/>
      <c r="F986" s="392"/>
      <c r="G986" s="392"/>
    </row>
    <row r="987" spans="1:7" ht="15" customHeight="1">
      <c r="A987" s="391"/>
      <c r="B987" s="392"/>
      <c r="C987" s="392"/>
      <c r="D987" s="392"/>
      <c r="E987" s="392"/>
      <c r="F987" s="392"/>
      <c r="G987" s="392"/>
    </row>
    <row r="988" spans="1:7" ht="15" customHeight="1">
      <c r="A988" s="391"/>
      <c r="B988" s="392"/>
      <c r="C988" s="392"/>
      <c r="D988" s="392"/>
      <c r="E988" s="392"/>
      <c r="F988" s="392"/>
      <c r="G988" s="392"/>
    </row>
    <row r="989" spans="1:7" ht="15" customHeight="1">
      <c r="A989" s="391"/>
      <c r="B989" s="392"/>
      <c r="C989" s="392"/>
      <c r="D989" s="392"/>
      <c r="E989" s="392"/>
      <c r="F989" s="392"/>
      <c r="G989" s="392"/>
    </row>
    <row r="990" spans="1:7" ht="15" customHeight="1">
      <c r="A990" s="391"/>
      <c r="B990" s="392"/>
      <c r="C990" s="392"/>
      <c r="D990" s="392"/>
      <c r="E990" s="392"/>
      <c r="F990" s="392"/>
      <c r="G990" s="392"/>
    </row>
    <row r="991" spans="1:7" ht="15" customHeight="1">
      <c r="A991" s="391"/>
      <c r="B991" s="392"/>
      <c r="C991" s="392"/>
      <c r="D991" s="392"/>
      <c r="E991" s="392"/>
      <c r="F991" s="392"/>
      <c r="G991" s="392"/>
    </row>
    <row r="992" spans="1:7" ht="15" customHeight="1">
      <c r="A992" s="391"/>
      <c r="B992" s="392"/>
      <c r="C992" s="392"/>
      <c r="D992" s="392"/>
      <c r="E992" s="392"/>
      <c r="F992" s="392"/>
      <c r="G992" s="392"/>
    </row>
    <row r="993" spans="1:7" ht="15" customHeight="1">
      <c r="A993" s="391"/>
      <c r="B993" s="392"/>
      <c r="C993" s="392"/>
      <c r="D993" s="392"/>
      <c r="E993" s="392"/>
      <c r="F993" s="392"/>
      <c r="G993" s="392"/>
    </row>
    <row r="994" spans="1:7" ht="15" customHeight="1">
      <c r="A994" s="391"/>
      <c r="B994" s="392"/>
      <c r="C994" s="392"/>
      <c r="D994" s="392"/>
      <c r="E994" s="392"/>
      <c r="F994" s="392"/>
      <c r="G994" s="392"/>
    </row>
    <row r="995" spans="1:7" ht="15" customHeight="1">
      <c r="A995" s="391"/>
      <c r="B995" s="392"/>
      <c r="C995" s="392"/>
      <c r="D995" s="392"/>
      <c r="E995" s="392"/>
      <c r="F995" s="392"/>
      <c r="G995" s="392"/>
    </row>
    <row r="996" spans="1:7" ht="15" customHeight="1">
      <c r="A996" s="391"/>
      <c r="B996" s="392"/>
      <c r="C996" s="392"/>
      <c r="D996" s="392"/>
      <c r="E996" s="392"/>
      <c r="F996" s="392"/>
      <c r="G996" s="392"/>
    </row>
    <row r="997" spans="1:7" ht="15" customHeight="1">
      <c r="A997" s="391"/>
      <c r="B997" s="392"/>
      <c r="C997" s="392"/>
      <c r="D997" s="392"/>
      <c r="E997" s="392"/>
      <c r="F997" s="392"/>
      <c r="G997" s="392"/>
    </row>
    <row r="998" spans="1:7" ht="15" customHeight="1">
      <c r="A998" s="391"/>
      <c r="B998" s="392"/>
      <c r="C998" s="392"/>
      <c r="D998" s="392"/>
      <c r="E998" s="392"/>
      <c r="F998" s="392"/>
      <c r="G998" s="392"/>
    </row>
    <row r="999" spans="1:7" ht="15" customHeight="1">
      <c r="A999" s="391"/>
      <c r="B999" s="392"/>
      <c r="C999" s="392"/>
      <c r="D999" s="392"/>
      <c r="E999" s="392"/>
      <c r="F999" s="392"/>
      <c r="G999" s="392"/>
    </row>
    <row r="1000" spans="1:7" ht="15" customHeight="1">
      <c r="A1000" s="391"/>
      <c r="B1000" s="392"/>
      <c r="C1000" s="392"/>
      <c r="D1000" s="392"/>
      <c r="E1000" s="392"/>
      <c r="F1000" s="392"/>
      <c r="G1000" s="392"/>
    </row>
    <row r="1001" spans="1:7" ht="15" customHeight="1">
      <c r="A1001" s="391"/>
      <c r="B1001" s="392"/>
      <c r="C1001" s="392"/>
      <c r="D1001" s="392"/>
      <c r="E1001" s="392"/>
      <c r="F1001" s="392"/>
      <c r="G1001" s="392"/>
    </row>
    <row r="1002" spans="1:7" ht="15" customHeight="1">
      <c r="A1002" s="391"/>
      <c r="B1002" s="392"/>
      <c r="C1002" s="392"/>
      <c r="D1002" s="392"/>
      <c r="E1002" s="392"/>
      <c r="F1002" s="392"/>
      <c r="G1002" s="392"/>
    </row>
    <row r="1003" spans="1:7" ht="15" customHeight="1">
      <c r="A1003" s="391"/>
      <c r="B1003" s="392"/>
      <c r="C1003" s="392"/>
      <c r="D1003" s="392"/>
      <c r="E1003" s="392"/>
      <c r="F1003" s="392"/>
      <c r="G1003" s="392"/>
    </row>
    <row r="1004" spans="1:7" ht="15" customHeight="1">
      <c r="A1004" s="391"/>
      <c r="B1004" s="392"/>
      <c r="C1004" s="392"/>
      <c r="D1004" s="392"/>
      <c r="E1004" s="392"/>
      <c r="F1004" s="392"/>
      <c r="G1004" s="392"/>
    </row>
    <row r="1005" spans="1:7" ht="15" customHeight="1">
      <c r="A1005" s="391"/>
      <c r="B1005" s="392"/>
      <c r="C1005" s="392"/>
      <c r="D1005" s="392"/>
      <c r="E1005" s="392"/>
      <c r="F1005" s="392"/>
      <c r="G1005" s="392"/>
    </row>
    <row r="1006" spans="1:7" ht="15" customHeight="1">
      <c r="A1006" s="391"/>
      <c r="B1006" s="392"/>
      <c r="C1006" s="392"/>
      <c r="D1006" s="392"/>
      <c r="E1006" s="392"/>
      <c r="F1006" s="392"/>
      <c r="G1006" s="392"/>
    </row>
    <row r="1007" spans="1:7" ht="15" customHeight="1">
      <c r="A1007" s="391"/>
      <c r="B1007" s="392"/>
      <c r="C1007" s="392"/>
      <c r="D1007" s="392"/>
      <c r="E1007" s="392"/>
      <c r="F1007" s="392"/>
      <c r="G1007" s="392"/>
    </row>
    <row r="1008" spans="1:7" ht="15" customHeight="1">
      <c r="A1008" s="391"/>
      <c r="B1008" s="392"/>
      <c r="C1008" s="392"/>
      <c r="D1008" s="392"/>
      <c r="E1008" s="392"/>
      <c r="F1008" s="392"/>
      <c r="G1008" s="392"/>
    </row>
    <row r="1009" spans="1:7" ht="15" customHeight="1">
      <c r="A1009" s="391"/>
      <c r="B1009" s="392"/>
      <c r="C1009" s="392"/>
      <c r="D1009" s="392"/>
      <c r="E1009" s="392"/>
      <c r="F1009" s="392"/>
      <c r="G1009" s="392"/>
    </row>
    <row r="1010" spans="1:7" ht="15" customHeight="1">
      <c r="A1010" s="391"/>
      <c r="B1010" s="392"/>
      <c r="C1010" s="392"/>
      <c r="D1010" s="392"/>
      <c r="E1010" s="392"/>
      <c r="F1010" s="392"/>
      <c r="G1010" s="392"/>
    </row>
    <row r="1011" spans="1:7" ht="15" customHeight="1">
      <c r="A1011" s="391"/>
      <c r="B1011" s="392"/>
      <c r="C1011" s="392"/>
      <c r="D1011" s="392"/>
      <c r="E1011" s="392"/>
      <c r="F1011" s="392"/>
      <c r="G1011" s="392"/>
    </row>
    <row r="1012" spans="1:7" ht="15" customHeight="1">
      <c r="A1012" s="391"/>
      <c r="B1012" s="392"/>
      <c r="C1012" s="392"/>
      <c r="D1012" s="392"/>
      <c r="E1012" s="392"/>
      <c r="F1012" s="392"/>
      <c r="G1012" s="392"/>
    </row>
    <row r="1013" spans="1:7" ht="15" customHeight="1">
      <c r="A1013" s="391"/>
      <c r="B1013" s="392"/>
      <c r="C1013" s="392"/>
      <c r="D1013" s="392"/>
      <c r="E1013" s="392"/>
      <c r="F1013" s="392"/>
      <c r="G1013" s="392"/>
    </row>
    <row r="1014" spans="1:7" ht="15" customHeight="1">
      <c r="A1014" s="391"/>
      <c r="B1014" s="392"/>
      <c r="C1014" s="392"/>
      <c r="D1014" s="392"/>
      <c r="E1014" s="392"/>
      <c r="F1014" s="392"/>
      <c r="G1014" s="392"/>
    </row>
    <row r="1015" spans="1:7" ht="15" customHeight="1">
      <c r="A1015" s="391"/>
      <c r="B1015" s="392"/>
      <c r="C1015" s="392"/>
      <c r="D1015" s="392"/>
      <c r="E1015" s="392"/>
      <c r="F1015" s="392"/>
      <c r="G1015" s="392"/>
    </row>
    <row r="1016" spans="1:7" ht="15" customHeight="1">
      <c r="A1016" s="391"/>
      <c r="B1016" s="392"/>
      <c r="C1016" s="392"/>
      <c r="D1016" s="392"/>
      <c r="E1016" s="392"/>
      <c r="F1016" s="392"/>
      <c r="G1016" s="392"/>
    </row>
    <row r="1017" spans="1:7" ht="15" customHeight="1">
      <c r="A1017" s="391"/>
      <c r="B1017" s="392"/>
      <c r="C1017" s="392"/>
      <c r="D1017" s="392"/>
      <c r="E1017" s="392"/>
      <c r="F1017" s="392"/>
      <c r="G1017" s="392"/>
    </row>
    <row r="1018" spans="1:7" ht="15" customHeight="1">
      <c r="A1018" s="391"/>
      <c r="B1018" s="392"/>
      <c r="C1018" s="392"/>
      <c r="D1018" s="392"/>
      <c r="E1018" s="392"/>
      <c r="F1018" s="392"/>
      <c r="G1018" s="392"/>
    </row>
    <row r="1019" spans="1:7" ht="15" customHeight="1">
      <c r="A1019" s="391"/>
      <c r="B1019" s="392"/>
      <c r="C1019" s="392"/>
      <c r="D1019" s="392"/>
      <c r="E1019" s="392"/>
      <c r="F1019" s="392"/>
      <c r="G1019" s="392"/>
    </row>
    <row r="1020" spans="1:7" ht="15" customHeight="1">
      <c r="A1020" s="391"/>
      <c r="B1020" s="392"/>
      <c r="C1020" s="392"/>
      <c r="D1020" s="392"/>
      <c r="E1020" s="392"/>
      <c r="F1020" s="392"/>
      <c r="G1020" s="392"/>
    </row>
    <row r="1021" spans="1:7" ht="15" customHeight="1">
      <c r="A1021" s="391"/>
      <c r="B1021" s="392"/>
      <c r="C1021" s="392"/>
      <c r="D1021" s="392"/>
      <c r="E1021" s="392"/>
      <c r="F1021" s="392"/>
      <c r="G1021" s="392"/>
    </row>
    <row r="1022" spans="1:7" ht="15" customHeight="1">
      <c r="A1022" s="391"/>
      <c r="B1022" s="392"/>
      <c r="C1022" s="392"/>
      <c r="D1022" s="392"/>
      <c r="E1022" s="392"/>
      <c r="F1022" s="392"/>
      <c r="G1022" s="392"/>
    </row>
    <row r="1023" spans="1:7" ht="15" customHeight="1">
      <c r="A1023" s="391"/>
      <c r="B1023" s="392"/>
      <c r="C1023" s="392"/>
      <c r="D1023" s="392"/>
      <c r="E1023" s="392"/>
      <c r="F1023" s="392"/>
      <c r="G1023" s="392"/>
    </row>
    <row r="1024" spans="1:7" ht="15" customHeight="1">
      <c r="A1024" s="391"/>
      <c r="B1024" s="392"/>
      <c r="C1024" s="392"/>
      <c r="D1024" s="392"/>
      <c r="E1024" s="392"/>
      <c r="F1024" s="392"/>
      <c r="G1024" s="392"/>
    </row>
    <row r="1025" spans="1:7" ht="15" customHeight="1">
      <c r="A1025" s="391"/>
      <c r="B1025" s="392"/>
      <c r="C1025" s="392"/>
      <c r="D1025" s="392"/>
      <c r="E1025" s="392"/>
      <c r="F1025" s="392"/>
      <c r="G1025" s="392"/>
    </row>
    <row r="1026" spans="1:7" ht="15" customHeight="1">
      <c r="A1026" s="391"/>
      <c r="B1026" s="392"/>
      <c r="C1026" s="392"/>
      <c r="D1026" s="392"/>
      <c r="E1026" s="392"/>
      <c r="F1026" s="392"/>
      <c r="G1026" s="392"/>
    </row>
    <row r="1027" spans="1:7" ht="15" customHeight="1">
      <c r="A1027" s="391"/>
      <c r="B1027" s="392"/>
      <c r="C1027" s="392"/>
      <c r="D1027" s="392"/>
      <c r="E1027" s="392"/>
      <c r="F1027" s="392"/>
      <c r="G1027" s="392"/>
    </row>
    <row r="1028" spans="1:7" ht="15" customHeight="1">
      <c r="A1028" s="391"/>
      <c r="B1028" s="392"/>
      <c r="C1028" s="392"/>
      <c r="D1028" s="392"/>
      <c r="E1028" s="392"/>
      <c r="F1028" s="392"/>
      <c r="G1028" s="392"/>
    </row>
    <row r="1029" spans="1:7" ht="15" customHeight="1">
      <c r="A1029" s="391"/>
      <c r="B1029" s="392"/>
      <c r="C1029" s="392"/>
      <c r="D1029" s="392"/>
      <c r="E1029" s="392"/>
      <c r="F1029" s="392"/>
      <c r="G1029" s="392"/>
    </row>
    <row r="1030" spans="1:7" ht="15" customHeight="1">
      <c r="A1030" s="391"/>
      <c r="B1030" s="392"/>
      <c r="C1030" s="392"/>
      <c r="D1030" s="392"/>
      <c r="E1030" s="392"/>
      <c r="F1030" s="392"/>
      <c r="G1030" s="392"/>
    </row>
    <row r="1031" spans="1:7" ht="15" customHeight="1">
      <c r="A1031" s="391"/>
      <c r="B1031" s="392"/>
      <c r="C1031" s="392"/>
      <c r="D1031" s="392"/>
      <c r="E1031" s="392"/>
      <c r="F1031" s="392"/>
      <c r="G1031" s="392"/>
    </row>
    <row r="1032" spans="1:7" ht="15" customHeight="1">
      <c r="A1032" s="391"/>
      <c r="B1032" s="392"/>
      <c r="C1032" s="392"/>
      <c r="D1032" s="392"/>
      <c r="E1032" s="392"/>
      <c r="F1032" s="392"/>
      <c r="G1032" s="392"/>
    </row>
    <row r="1033" spans="1:7" ht="15" customHeight="1">
      <c r="A1033" s="391"/>
      <c r="B1033" s="392"/>
      <c r="C1033" s="392"/>
      <c r="D1033" s="392"/>
      <c r="E1033" s="392"/>
      <c r="F1033" s="392"/>
      <c r="G1033" s="392"/>
    </row>
    <row r="1034" spans="1:7" ht="15" customHeight="1">
      <c r="A1034" s="391"/>
      <c r="B1034" s="392"/>
      <c r="C1034" s="392"/>
      <c r="D1034" s="392"/>
      <c r="E1034" s="392"/>
      <c r="F1034" s="392"/>
      <c r="G1034" s="392"/>
    </row>
    <row r="1035" spans="1:7" ht="15" customHeight="1">
      <c r="A1035" s="391"/>
      <c r="B1035" s="392"/>
      <c r="C1035" s="392"/>
      <c r="D1035" s="392"/>
      <c r="E1035" s="392"/>
      <c r="F1035" s="392"/>
      <c r="G1035" s="392"/>
    </row>
    <row r="1036" spans="1:7" ht="15" customHeight="1">
      <c r="A1036" s="391"/>
      <c r="B1036" s="392"/>
      <c r="C1036" s="392"/>
      <c r="D1036" s="392"/>
      <c r="E1036" s="392"/>
      <c r="F1036" s="392"/>
      <c r="G1036" s="392"/>
    </row>
    <row r="1037" spans="1:7" ht="15" customHeight="1">
      <c r="A1037" s="391"/>
      <c r="B1037" s="392"/>
      <c r="C1037" s="392"/>
      <c r="D1037" s="392"/>
      <c r="E1037" s="392"/>
      <c r="F1037" s="392"/>
      <c r="G1037" s="392"/>
    </row>
    <row r="1038" spans="1:7" ht="15" customHeight="1">
      <c r="A1038" s="391"/>
      <c r="B1038" s="392"/>
      <c r="C1038" s="392"/>
      <c r="D1038" s="392"/>
      <c r="E1038" s="392"/>
      <c r="F1038" s="392"/>
      <c r="G1038" s="392"/>
    </row>
    <row r="1039" spans="1:7" ht="15" customHeight="1">
      <c r="A1039" s="391"/>
      <c r="B1039" s="392"/>
      <c r="C1039" s="392"/>
      <c r="D1039" s="392"/>
      <c r="E1039" s="392"/>
      <c r="F1039" s="392"/>
      <c r="G1039" s="392"/>
    </row>
    <row r="1040" spans="1:7" ht="15" customHeight="1">
      <c r="A1040" s="391"/>
      <c r="B1040" s="392"/>
      <c r="C1040" s="392"/>
      <c r="D1040" s="392"/>
      <c r="E1040" s="392"/>
      <c r="F1040" s="392"/>
      <c r="G1040" s="392"/>
    </row>
    <row r="1041" spans="1:7" ht="15" customHeight="1">
      <c r="A1041" s="391"/>
      <c r="B1041" s="392"/>
      <c r="C1041" s="392"/>
      <c r="D1041" s="392"/>
      <c r="E1041" s="392"/>
      <c r="F1041" s="392"/>
      <c r="G1041" s="392"/>
    </row>
    <row r="1042" spans="1:7" ht="15" customHeight="1">
      <c r="A1042" s="391"/>
      <c r="B1042" s="392"/>
      <c r="C1042" s="392"/>
      <c r="D1042" s="392"/>
      <c r="E1042" s="392"/>
      <c r="F1042" s="392"/>
      <c r="G1042" s="392"/>
    </row>
    <row r="1043" spans="1:7" ht="15" customHeight="1">
      <c r="A1043" s="391"/>
      <c r="B1043" s="392"/>
      <c r="C1043" s="392"/>
      <c r="D1043" s="392"/>
      <c r="E1043" s="392"/>
      <c r="F1043" s="392"/>
      <c r="G1043" s="392"/>
    </row>
    <row r="1044" spans="1:7" ht="15" customHeight="1">
      <c r="A1044" s="391"/>
      <c r="B1044" s="392"/>
      <c r="C1044" s="392"/>
      <c r="D1044" s="392"/>
      <c r="E1044" s="392"/>
      <c r="F1044" s="392"/>
      <c r="G1044" s="392"/>
    </row>
    <row r="1045" spans="1:7" ht="15" customHeight="1">
      <c r="A1045" s="391"/>
      <c r="B1045" s="392"/>
      <c r="C1045" s="392"/>
      <c r="D1045" s="392"/>
      <c r="E1045" s="392"/>
      <c r="F1045" s="392"/>
      <c r="G1045" s="392"/>
    </row>
    <row r="1046" spans="1:7" ht="15" customHeight="1">
      <c r="A1046" s="391"/>
      <c r="B1046" s="392"/>
      <c r="C1046" s="392"/>
      <c r="D1046" s="392"/>
      <c r="E1046" s="392"/>
      <c r="F1046" s="392"/>
      <c r="G1046" s="392"/>
    </row>
    <row r="1047" spans="1:7" ht="15" customHeight="1">
      <c r="A1047" s="391"/>
      <c r="B1047" s="392"/>
      <c r="C1047" s="392"/>
      <c r="D1047" s="392"/>
      <c r="E1047" s="392"/>
      <c r="F1047" s="392"/>
      <c r="G1047" s="392"/>
    </row>
    <row r="1048" spans="1:7" ht="15" customHeight="1">
      <c r="A1048" s="391"/>
      <c r="B1048" s="392"/>
      <c r="C1048" s="392"/>
      <c r="D1048" s="392"/>
      <c r="E1048" s="392"/>
      <c r="F1048" s="392"/>
      <c r="G1048" s="392"/>
    </row>
    <row r="1049" spans="1:7" ht="15" customHeight="1">
      <c r="A1049" s="391"/>
      <c r="B1049" s="392"/>
      <c r="C1049" s="392"/>
      <c r="D1049" s="392"/>
      <c r="E1049" s="392"/>
      <c r="F1049" s="392"/>
      <c r="G1049" s="392"/>
    </row>
    <row r="1050" spans="1:7" ht="15" customHeight="1">
      <c r="A1050" s="391"/>
      <c r="B1050" s="392"/>
      <c r="C1050" s="392"/>
      <c r="D1050" s="392"/>
      <c r="E1050" s="392"/>
      <c r="F1050" s="392"/>
      <c r="G1050" s="392"/>
    </row>
    <row r="1051" spans="1:7" ht="15" customHeight="1">
      <c r="A1051" s="391"/>
      <c r="B1051" s="392"/>
      <c r="C1051" s="392"/>
      <c r="D1051" s="392"/>
      <c r="E1051" s="392"/>
      <c r="F1051" s="392"/>
      <c r="G1051" s="392"/>
    </row>
    <row r="1052" spans="1:7" ht="15" customHeight="1">
      <c r="A1052" s="391"/>
      <c r="B1052" s="392"/>
      <c r="C1052" s="392"/>
      <c r="D1052" s="392"/>
      <c r="E1052" s="392"/>
      <c r="F1052" s="392"/>
      <c r="G1052" s="392"/>
    </row>
    <row r="1053" spans="1:7" ht="15" customHeight="1">
      <c r="A1053" s="391"/>
      <c r="B1053" s="392"/>
      <c r="C1053" s="392"/>
      <c r="D1053" s="392"/>
      <c r="E1053" s="392"/>
      <c r="F1053" s="392"/>
      <c r="G1053" s="392"/>
    </row>
    <row r="1054" spans="1:7" ht="15" customHeight="1">
      <c r="A1054" s="391"/>
      <c r="B1054" s="392"/>
      <c r="C1054" s="392"/>
      <c r="D1054" s="392"/>
      <c r="E1054" s="392"/>
      <c r="F1054" s="392"/>
      <c r="G1054" s="392"/>
    </row>
    <row r="1055" spans="1:7" ht="15" customHeight="1">
      <c r="A1055" s="391"/>
      <c r="B1055" s="392"/>
      <c r="C1055" s="392"/>
      <c r="D1055" s="392"/>
      <c r="E1055" s="392"/>
      <c r="F1055" s="392"/>
      <c r="G1055" s="392"/>
    </row>
    <row r="1056" spans="1:7" ht="15" customHeight="1">
      <c r="A1056" s="391"/>
      <c r="B1056" s="392"/>
      <c r="C1056" s="392"/>
      <c r="D1056" s="392"/>
      <c r="E1056" s="392"/>
      <c r="F1056" s="392"/>
      <c r="G1056" s="392"/>
    </row>
    <row r="1057" spans="1:7" ht="15" customHeight="1">
      <c r="A1057" s="391"/>
      <c r="B1057" s="392"/>
      <c r="C1057" s="392"/>
      <c r="D1057" s="392"/>
      <c r="E1057" s="392"/>
      <c r="F1057" s="392"/>
      <c r="G1057" s="392"/>
    </row>
    <row r="1058" spans="1:7" ht="15" customHeight="1">
      <c r="A1058" s="391"/>
      <c r="B1058" s="392"/>
      <c r="C1058" s="392"/>
      <c r="D1058" s="392"/>
      <c r="E1058" s="392"/>
      <c r="F1058" s="392"/>
      <c r="G1058" s="392"/>
    </row>
    <row r="1059" spans="1:7" ht="15" customHeight="1">
      <c r="A1059" s="391"/>
      <c r="B1059" s="392"/>
      <c r="C1059" s="392"/>
      <c r="D1059" s="392"/>
      <c r="E1059" s="392"/>
      <c r="F1059" s="392"/>
      <c r="G1059" s="392"/>
    </row>
    <row r="1060" spans="1:7" ht="15" customHeight="1">
      <c r="A1060" s="391"/>
      <c r="B1060" s="392"/>
      <c r="C1060" s="392"/>
      <c r="D1060" s="392"/>
      <c r="E1060" s="392"/>
      <c r="F1060" s="392"/>
      <c r="G1060" s="392"/>
    </row>
    <row r="1061" spans="1:7" ht="15" customHeight="1">
      <c r="A1061" s="391"/>
      <c r="B1061" s="392"/>
      <c r="C1061" s="392"/>
      <c r="D1061" s="392"/>
      <c r="E1061" s="392"/>
      <c r="F1061" s="392"/>
      <c r="G1061" s="392"/>
    </row>
    <row r="1062" spans="1:7" ht="15" customHeight="1">
      <c r="A1062" s="391"/>
      <c r="B1062" s="392"/>
      <c r="C1062" s="392"/>
      <c r="D1062" s="392"/>
      <c r="E1062" s="392"/>
      <c r="F1062" s="392"/>
      <c r="G1062" s="392"/>
    </row>
    <row r="1063" spans="1:7" ht="15" customHeight="1">
      <c r="A1063" s="391"/>
      <c r="B1063" s="392"/>
      <c r="C1063" s="392"/>
      <c r="D1063" s="392"/>
      <c r="E1063" s="392"/>
      <c r="F1063" s="392"/>
      <c r="G1063" s="392"/>
    </row>
    <row r="1064" spans="1:7" ht="15" customHeight="1">
      <c r="A1064" s="391"/>
      <c r="B1064" s="392"/>
      <c r="C1064" s="392"/>
      <c r="D1064" s="392"/>
      <c r="E1064" s="392"/>
      <c r="F1064" s="392"/>
      <c r="G1064" s="392"/>
    </row>
    <row r="1065" spans="1:7" ht="15" customHeight="1">
      <c r="A1065" s="391"/>
      <c r="B1065" s="392"/>
      <c r="C1065" s="392"/>
      <c r="D1065" s="392"/>
      <c r="E1065" s="392"/>
      <c r="F1065" s="392"/>
      <c r="G1065" s="392"/>
    </row>
    <row r="1066" spans="1:7" ht="15" customHeight="1">
      <c r="A1066" s="391"/>
      <c r="B1066" s="392"/>
      <c r="C1066" s="392"/>
      <c r="D1066" s="392"/>
      <c r="E1066" s="392"/>
      <c r="F1066" s="392"/>
      <c r="G1066" s="392"/>
    </row>
    <row r="1067" spans="1:7" ht="15" customHeight="1">
      <c r="A1067" s="391"/>
      <c r="B1067" s="392"/>
      <c r="C1067" s="392"/>
      <c r="D1067" s="392"/>
      <c r="E1067" s="392"/>
      <c r="F1067" s="392"/>
      <c r="G1067" s="392"/>
    </row>
    <row r="1068" spans="1:7" ht="15" customHeight="1">
      <c r="A1068" s="391"/>
      <c r="B1068" s="392"/>
      <c r="C1068" s="392"/>
      <c r="D1068" s="392"/>
      <c r="E1068" s="392"/>
      <c r="F1068" s="392"/>
      <c r="G1068" s="392"/>
    </row>
    <row r="1069" spans="1:7" ht="15" customHeight="1">
      <c r="A1069" s="391"/>
      <c r="B1069" s="392"/>
      <c r="C1069" s="392"/>
      <c r="D1069" s="392"/>
      <c r="E1069" s="392"/>
      <c r="F1069" s="392"/>
      <c r="G1069" s="392"/>
    </row>
    <row r="1070" spans="1:7" ht="15" customHeight="1">
      <c r="A1070" s="391"/>
      <c r="B1070" s="392"/>
      <c r="C1070" s="392"/>
      <c r="D1070" s="392"/>
      <c r="E1070" s="392"/>
      <c r="F1070" s="392"/>
      <c r="G1070" s="392"/>
    </row>
    <row r="1071" spans="1:7" ht="15" customHeight="1">
      <c r="A1071" s="391"/>
      <c r="B1071" s="392"/>
      <c r="C1071" s="392"/>
      <c r="D1071" s="392"/>
      <c r="E1071" s="392"/>
      <c r="F1071" s="392"/>
      <c r="G1071" s="392"/>
    </row>
    <row r="1072" spans="1:7" ht="15" customHeight="1">
      <c r="A1072" s="391"/>
      <c r="B1072" s="392"/>
      <c r="C1072" s="392"/>
      <c r="D1072" s="392"/>
      <c r="E1072" s="392"/>
      <c r="F1072" s="392"/>
      <c r="G1072" s="392"/>
    </row>
    <row r="1073" spans="1:7" ht="15" customHeight="1">
      <c r="A1073" s="391"/>
      <c r="B1073" s="392"/>
      <c r="C1073" s="392"/>
      <c r="D1073" s="392"/>
      <c r="E1073" s="392"/>
      <c r="F1073" s="392"/>
      <c r="G1073" s="392"/>
    </row>
    <row r="1074" spans="1:7" ht="15" customHeight="1">
      <c r="A1074" s="391"/>
      <c r="B1074" s="392"/>
      <c r="C1074" s="392"/>
      <c r="D1074" s="392"/>
      <c r="E1074" s="392"/>
      <c r="F1074" s="392"/>
      <c r="G1074" s="392"/>
    </row>
    <row r="1075" spans="1:7" ht="15" customHeight="1">
      <c r="A1075" s="391"/>
      <c r="B1075" s="392"/>
      <c r="C1075" s="392"/>
      <c r="D1075" s="392"/>
      <c r="E1075" s="392"/>
      <c r="F1075" s="392"/>
      <c r="G1075" s="392"/>
    </row>
    <row r="1076" spans="1:7" ht="15" customHeight="1">
      <c r="A1076" s="391"/>
      <c r="B1076" s="392"/>
      <c r="C1076" s="392"/>
      <c r="D1076" s="392"/>
      <c r="E1076" s="392"/>
      <c r="F1076" s="392"/>
      <c r="G1076" s="392"/>
    </row>
    <row r="1077" spans="1:7" ht="15" customHeight="1">
      <c r="A1077" s="391"/>
      <c r="B1077" s="392"/>
      <c r="C1077" s="392"/>
      <c r="D1077" s="392"/>
      <c r="E1077" s="392"/>
      <c r="F1077" s="392"/>
      <c r="G1077" s="392"/>
    </row>
    <row r="1078" spans="1:7" ht="15" customHeight="1">
      <c r="A1078" s="391"/>
      <c r="B1078" s="392"/>
      <c r="C1078" s="392"/>
      <c r="D1078" s="392"/>
      <c r="E1078" s="392"/>
      <c r="F1078" s="392"/>
      <c r="G1078" s="392"/>
    </row>
    <row r="1079" spans="1:7" ht="15" customHeight="1">
      <c r="A1079" s="391"/>
      <c r="B1079" s="392"/>
      <c r="C1079" s="392"/>
      <c r="D1079" s="392"/>
      <c r="E1079" s="392"/>
      <c r="F1079" s="392"/>
      <c r="G1079" s="392"/>
    </row>
    <row r="1080" spans="1:7" ht="15" customHeight="1">
      <c r="A1080" s="391"/>
      <c r="B1080" s="392"/>
      <c r="C1080" s="392"/>
      <c r="D1080" s="392"/>
      <c r="E1080" s="392"/>
      <c r="F1080" s="392"/>
      <c r="G1080" s="392"/>
    </row>
    <row r="1081" spans="1:7" ht="15" customHeight="1">
      <c r="A1081" s="391"/>
      <c r="B1081" s="392"/>
      <c r="C1081" s="392"/>
      <c r="D1081" s="392"/>
      <c r="E1081" s="392"/>
      <c r="F1081" s="392"/>
      <c r="G1081" s="392"/>
    </row>
    <row r="1082" spans="1:7" ht="15" customHeight="1">
      <c r="A1082" s="391"/>
      <c r="B1082" s="392"/>
      <c r="C1082" s="392"/>
      <c r="D1082" s="392"/>
      <c r="E1082" s="392"/>
      <c r="F1082" s="392"/>
      <c r="G1082" s="392"/>
    </row>
    <row r="1083" spans="1:7" ht="15" customHeight="1">
      <c r="A1083" s="391"/>
      <c r="B1083" s="392"/>
      <c r="C1083" s="392"/>
      <c r="D1083" s="392"/>
      <c r="E1083" s="392"/>
      <c r="F1083" s="392"/>
      <c r="G1083" s="392"/>
    </row>
    <row r="1084" spans="1:7" ht="15" customHeight="1">
      <c r="A1084" s="391"/>
      <c r="B1084" s="392"/>
      <c r="C1084" s="392"/>
      <c r="D1084" s="392"/>
      <c r="E1084" s="392"/>
      <c r="F1084" s="392"/>
      <c r="G1084" s="392"/>
    </row>
    <row r="1085" spans="1:7" ht="15" customHeight="1">
      <c r="A1085" s="391"/>
      <c r="B1085" s="392"/>
      <c r="C1085" s="392"/>
      <c r="D1085" s="392"/>
      <c r="E1085" s="392"/>
      <c r="F1085" s="392"/>
      <c r="G1085" s="392"/>
    </row>
    <row r="1086" spans="1:7" ht="15" customHeight="1">
      <c r="A1086" s="391"/>
      <c r="B1086" s="392"/>
      <c r="C1086" s="392"/>
      <c r="D1086" s="392"/>
      <c r="E1086" s="392"/>
      <c r="F1086" s="392"/>
      <c r="G1086" s="392"/>
    </row>
    <row r="1087" spans="1:7" ht="15" customHeight="1">
      <c r="A1087" s="391"/>
      <c r="B1087" s="392"/>
      <c r="C1087" s="392"/>
      <c r="D1087" s="392"/>
      <c r="E1087" s="392"/>
      <c r="F1087" s="392"/>
      <c r="G1087" s="392"/>
    </row>
    <row r="1088" spans="1:7" ht="15" customHeight="1">
      <c r="A1088" s="391"/>
      <c r="B1088" s="392"/>
      <c r="C1088" s="392"/>
      <c r="D1088" s="392"/>
      <c r="E1088" s="392"/>
      <c r="F1088" s="392"/>
      <c r="G1088" s="392"/>
    </row>
    <row r="1089" spans="1:7" ht="15" customHeight="1">
      <c r="A1089" s="391"/>
      <c r="B1089" s="392"/>
      <c r="C1089" s="392"/>
      <c r="D1089" s="392"/>
      <c r="E1089" s="392"/>
      <c r="F1089" s="392"/>
      <c r="G1089" s="392"/>
    </row>
    <row r="1090" spans="1:7" ht="15" customHeight="1">
      <c r="A1090" s="391"/>
      <c r="B1090" s="392"/>
      <c r="C1090" s="392"/>
      <c r="D1090" s="392"/>
      <c r="E1090" s="392"/>
      <c r="F1090" s="392"/>
      <c r="G1090" s="392"/>
    </row>
    <row r="1091" spans="1:7" ht="15" customHeight="1">
      <c r="A1091" s="391"/>
      <c r="B1091" s="392"/>
      <c r="C1091" s="392"/>
      <c r="D1091" s="392"/>
      <c r="E1091" s="392"/>
      <c r="F1091" s="392"/>
      <c r="G1091" s="392"/>
    </row>
    <row r="1092" spans="1:7" ht="15" customHeight="1">
      <c r="A1092" s="391"/>
      <c r="B1092" s="392"/>
      <c r="C1092" s="392"/>
      <c r="D1092" s="392"/>
      <c r="E1092" s="392"/>
      <c r="F1092" s="392"/>
      <c r="G1092" s="392"/>
    </row>
    <row r="1093" spans="1:7" ht="15" customHeight="1">
      <c r="A1093" s="391"/>
      <c r="B1093" s="392"/>
      <c r="C1093" s="392"/>
      <c r="D1093" s="392"/>
      <c r="E1093" s="392"/>
      <c r="F1093" s="392"/>
      <c r="G1093" s="392"/>
    </row>
    <row r="1094" spans="1:7" ht="15" customHeight="1">
      <c r="A1094" s="391"/>
      <c r="B1094" s="392"/>
      <c r="C1094" s="392"/>
      <c r="D1094" s="392"/>
      <c r="E1094" s="392"/>
      <c r="F1094" s="392"/>
      <c r="G1094" s="392"/>
    </row>
    <row r="1095" spans="1:7" ht="15" customHeight="1">
      <c r="A1095" s="391"/>
      <c r="B1095" s="392"/>
      <c r="C1095" s="392"/>
      <c r="D1095" s="392"/>
      <c r="E1095" s="392"/>
      <c r="F1095" s="392"/>
      <c r="G1095" s="392"/>
    </row>
    <row r="1096" spans="1:7" ht="15" customHeight="1">
      <c r="A1096" s="391"/>
      <c r="B1096" s="392"/>
      <c r="C1096" s="392"/>
      <c r="D1096" s="392"/>
      <c r="E1096" s="392"/>
      <c r="F1096" s="392"/>
      <c r="G1096" s="392"/>
    </row>
    <row r="1097" spans="1:7" ht="15" customHeight="1">
      <c r="A1097" s="391"/>
      <c r="B1097" s="392"/>
      <c r="C1097" s="392"/>
      <c r="D1097" s="392"/>
      <c r="E1097" s="392"/>
      <c r="F1097" s="392"/>
      <c r="G1097" s="392"/>
    </row>
    <row r="1098" spans="1:7" ht="15" customHeight="1">
      <c r="A1098" s="391"/>
      <c r="B1098" s="392"/>
      <c r="C1098" s="392"/>
      <c r="D1098" s="392"/>
      <c r="E1098" s="392"/>
      <c r="F1098" s="392"/>
      <c r="G1098" s="392"/>
    </row>
    <row r="1099" spans="1:7" ht="15" customHeight="1">
      <c r="A1099" s="391"/>
      <c r="B1099" s="392"/>
      <c r="C1099" s="392"/>
      <c r="D1099" s="392"/>
      <c r="E1099" s="392"/>
      <c r="F1099" s="392"/>
      <c r="G1099" s="392"/>
    </row>
    <row r="1100" spans="1:7" ht="15" customHeight="1">
      <c r="A1100" s="391"/>
      <c r="B1100" s="392"/>
      <c r="C1100" s="392"/>
      <c r="D1100" s="392"/>
      <c r="E1100" s="392"/>
      <c r="F1100" s="392"/>
      <c r="G1100" s="392"/>
    </row>
    <row r="1101" spans="1:7" ht="15" customHeight="1">
      <c r="A1101" s="391"/>
      <c r="B1101" s="392"/>
      <c r="C1101" s="392"/>
      <c r="D1101" s="392"/>
      <c r="E1101" s="392"/>
      <c r="F1101" s="392"/>
      <c r="G1101" s="392"/>
    </row>
    <row r="1102" spans="1:7" ht="15" customHeight="1">
      <c r="A1102" s="391"/>
      <c r="B1102" s="392"/>
      <c r="C1102" s="392"/>
      <c r="D1102" s="392"/>
      <c r="E1102" s="392"/>
      <c r="F1102" s="392"/>
      <c r="G1102" s="392"/>
    </row>
    <row r="1103" spans="1:7" ht="15" customHeight="1">
      <c r="A1103" s="391"/>
      <c r="B1103" s="392"/>
      <c r="C1103" s="392"/>
      <c r="D1103" s="392"/>
      <c r="E1103" s="392"/>
      <c r="F1103" s="392"/>
      <c r="G1103" s="392"/>
    </row>
    <row r="1104" spans="1:7" ht="15" customHeight="1">
      <c r="A1104" s="391"/>
      <c r="B1104" s="392"/>
      <c r="C1104" s="392"/>
      <c r="D1104" s="392"/>
      <c r="E1104" s="392"/>
      <c r="F1104" s="392"/>
      <c r="G1104" s="392"/>
    </row>
    <row r="1105" spans="1:7" ht="15" customHeight="1">
      <c r="A1105" s="391"/>
      <c r="B1105" s="392"/>
      <c r="C1105" s="392"/>
      <c r="D1105" s="392"/>
      <c r="E1105" s="392"/>
      <c r="F1105" s="392"/>
      <c r="G1105" s="392"/>
    </row>
    <row r="1106" spans="1:7" ht="15" customHeight="1">
      <c r="A1106" s="391"/>
      <c r="B1106" s="392"/>
      <c r="C1106" s="392"/>
      <c r="D1106" s="392"/>
      <c r="E1106" s="392"/>
      <c r="F1106" s="392"/>
      <c r="G1106" s="392"/>
    </row>
    <row r="1107" spans="1:7" ht="15" customHeight="1">
      <c r="A1107" s="391"/>
      <c r="B1107" s="392"/>
      <c r="C1107" s="392"/>
      <c r="D1107" s="392"/>
      <c r="E1107" s="392"/>
      <c r="F1107" s="392"/>
      <c r="G1107" s="392"/>
    </row>
    <row r="1108" spans="1:7" ht="15" customHeight="1">
      <c r="A1108" s="391"/>
      <c r="B1108" s="392"/>
      <c r="C1108" s="392"/>
      <c r="D1108" s="392"/>
      <c r="E1108" s="392"/>
      <c r="F1108" s="392"/>
      <c r="G1108" s="392"/>
    </row>
    <row r="1109" spans="1:7" ht="15" customHeight="1">
      <c r="A1109" s="391"/>
      <c r="B1109" s="392"/>
      <c r="C1109" s="392"/>
      <c r="D1109" s="392"/>
      <c r="E1109" s="392"/>
      <c r="F1109" s="392"/>
      <c r="G1109" s="392"/>
    </row>
    <row r="1110" spans="1:7" ht="15" customHeight="1">
      <c r="A1110" s="391"/>
      <c r="B1110" s="392"/>
      <c r="C1110" s="392"/>
      <c r="D1110" s="392"/>
      <c r="E1110" s="392"/>
      <c r="F1110" s="392"/>
      <c r="G1110" s="392"/>
    </row>
    <row r="1111" spans="1:7" ht="15" customHeight="1">
      <c r="A1111" s="391"/>
      <c r="B1111" s="392"/>
      <c r="C1111" s="392"/>
      <c r="D1111" s="392"/>
      <c r="E1111" s="392"/>
      <c r="F1111" s="392"/>
      <c r="G1111" s="392"/>
    </row>
    <row r="1112" spans="1:7" ht="15" customHeight="1">
      <c r="A1112" s="391"/>
      <c r="B1112" s="392"/>
      <c r="C1112" s="392"/>
      <c r="D1112" s="392"/>
      <c r="E1112" s="392"/>
      <c r="F1112" s="392"/>
      <c r="G1112" s="392"/>
    </row>
    <row r="1113" spans="1:7" ht="15" customHeight="1">
      <c r="A1113" s="391"/>
      <c r="B1113" s="392"/>
      <c r="C1113" s="392"/>
      <c r="D1113" s="392"/>
      <c r="E1113" s="392"/>
      <c r="F1113" s="392"/>
      <c r="G1113" s="392"/>
    </row>
    <row r="1114" spans="1:7" ht="15" customHeight="1">
      <c r="A1114" s="391"/>
      <c r="B1114" s="392"/>
      <c r="C1114" s="392"/>
      <c r="D1114" s="392"/>
      <c r="E1114" s="392"/>
      <c r="F1114" s="392"/>
      <c r="G1114" s="392"/>
    </row>
    <row r="1115" spans="1:7" ht="15" customHeight="1">
      <c r="A1115" s="391"/>
      <c r="B1115" s="392"/>
      <c r="C1115" s="392"/>
      <c r="D1115" s="392"/>
      <c r="E1115" s="392"/>
      <c r="F1115" s="392"/>
      <c r="G1115" s="392"/>
    </row>
    <row r="1116" spans="1:7" ht="15" customHeight="1">
      <c r="A1116" s="391"/>
      <c r="B1116" s="392"/>
      <c r="C1116" s="392"/>
      <c r="D1116" s="392"/>
      <c r="E1116" s="392"/>
      <c r="F1116" s="392"/>
      <c r="G1116" s="392"/>
    </row>
    <row r="1117" spans="1:7" ht="15" customHeight="1">
      <c r="A1117" s="391"/>
      <c r="B1117" s="392"/>
      <c r="C1117" s="392"/>
      <c r="D1117" s="392"/>
      <c r="E1117" s="392"/>
      <c r="F1117" s="392"/>
      <c r="G1117" s="392"/>
    </row>
    <row r="1118" spans="1:7" ht="15" customHeight="1">
      <c r="A1118" s="391"/>
      <c r="B1118" s="392"/>
      <c r="C1118" s="392"/>
      <c r="D1118" s="392"/>
      <c r="E1118" s="392"/>
      <c r="F1118" s="392"/>
      <c r="G1118" s="392"/>
    </row>
    <row r="1119" spans="1:7" ht="15" customHeight="1">
      <c r="A1119" s="391"/>
      <c r="B1119" s="392"/>
      <c r="C1119" s="392"/>
      <c r="D1119" s="392"/>
      <c r="E1119" s="392"/>
      <c r="F1119" s="392"/>
      <c r="G1119" s="392"/>
    </row>
    <row r="1120" spans="1:7" ht="15" customHeight="1">
      <c r="A1120" s="391"/>
      <c r="B1120" s="392"/>
      <c r="C1120" s="392"/>
      <c r="D1120" s="392"/>
      <c r="E1120" s="392"/>
      <c r="F1120" s="392"/>
      <c r="G1120" s="392"/>
    </row>
    <row r="1121" spans="1:7" ht="15" customHeight="1">
      <c r="A1121" s="391"/>
      <c r="B1121" s="392"/>
      <c r="C1121" s="392"/>
      <c r="D1121" s="392"/>
      <c r="E1121" s="392"/>
      <c r="F1121" s="392"/>
      <c r="G1121" s="392"/>
    </row>
    <row r="1122" spans="1:7" ht="15" customHeight="1">
      <c r="A1122" s="391"/>
      <c r="B1122" s="392"/>
      <c r="C1122" s="392"/>
      <c r="D1122" s="392"/>
      <c r="E1122" s="392"/>
      <c r="F1122" s="392"/>
      <c r="G1122" s="392"/>
    </row>
    <row r="1123" spans="1:7" ht="15" customHeight="1">
      <c r="A1123" s="391"/>
      <c r="B1123" s="392"/>
      <c r="C1123" s="392"/>
      <c r="D1123" s="392"/>
      <c r="E1123" s="392"/>
      <c r="F1123" s="392"/>
      <c r="G1123" s="392"/>
    </row>
    <row r="1124" spans="1:7" ht="15" customHeight="1">
      <c r="A1124" s="391"/>
      <c r="B1124" s="392"/>
      <c r="C1124" s="392"/>
      <c r="D1124" s="392"/>
      <c r="E1124" s="392"/>
      <c r="F1124" s="392"/>
      <c r="G1124" s="392"/>
    </row>
    <row r="1125" spans="1:7" ht="15" customHeight="1">
      <c r="A1125" s="391"/>
      <c r="B1125" s="392"/>
      <c r="C1125" s="392"/>
      <c r="D1125" s="392"/>
      <c r="E1125" s="392"/>
      <c r="F1125" s="392"/>
      <c r="G1125" s="392"/>
    </row>
    <row r="1126" spans="1:7" ht="15" customHeight="1">
      <c r="A1126" s="391"/>
      <c r="B1126" s="392"/>
      <c r="C1126" s="392"/>
      <c r="D1126" s="392"/>
      <c r="E1126" s="392"/>
      <c r="F1126" s="392"/>
      <c r="G1126" s="392"/>
    </row>
    <row r="1127" spans="1:7" ht="15" customHeight="1">
      <c r="A1127" s="391"/>
      <c r="B1127" s="392"/>
      <c r="C1127" s="392"/>
      <c r="D1127" s="392"/>
      <c r="E1127" s="392"/>
      <c r="F1127" s="392"/>
      <c r="G1127" s="392"/>
    </row>
    <row r="1128" spans="1:7" ht="15" customHeight="1">
      <c r="A1128" s="391"/>
      <c r="B1128" s="392"/>
      <c r="C1128" s="392"/>
      <c r="D1128" s="392"/>
      <c r="E1128" s="392"/>
      <c r="F1128" s="392"/>
      <c r="G1128" s="392"/>
    </row>
    <row r="1129" spans="1:7" ht="15" customHeight="1">
      <c r="A1129" s="391"/>
      <c r="B1129" s="392"/>
      <c r="C1129" s="392"/>
      <c r="D1129" s="392"/>
      <c r="E1129" s="392"/>
      <c r="F1129" s="392"/>
      <c r="G1129" s="392"/>
    </row>
    <row r="1130" spans="1:7" ht="15" customHeight="1">
      <c r="A1130" s="391"/>
      <c r="B1130" s="392"/>
      <c r="C1130" s="392"/>
      <c r="D1130" s="392"/>
      <c r="E1130" s="392"/>
      <c r="F1130" s="392"/>
      <c r="G1130" s="392"/>
    </row>
    <row r="1131" spans="1:7" ht="15" customHeight="1">
      <c r="A1131" s="391"/>
      <c r="B1131" s="392"/>
      <c r="C1131" s="392"/>
      <c r="D1131" s="392"/>
      <c r="E1131" s="392"/>
      <c r="F1131" s="392"/>
      <c r="G1131" s="392"/>
    </row>
    <row r="1132" spans="1:7" ht="15" customHeight="1">
      <c r="A1132" s="391"/>
      <c r="B1132" s="392"/>
      <c r="C1132" s="392"/>
      <c r="D1132" s="392"/>
      <c r="E1132" s="392"/>
      <c r="F1132" s="392"/>
      <c r="G1132" s="392"/>
    </row>
    <row r="1133" spans="1:7" ht="15" customHeight="1">
      <c r="A1133" s="391"/>
      <c r="B1133" s="392"/>
      <c r="C1133" s="392"/>
      <c r="D1133" s="392"/>
      <c r="E1133" s="392"/>
      <c r="F1133" s="392"/>
      <c r="G1133" s="392"/>
    </row>
    <row r="1134" spans="1:7" ht="15" customHeight="1">
      <c r="A1134" s="391"/>
      <c r="B1134" s="392"/>
      <c r="C1134" s="392"/>
      <c r="D1134" s="392"/>
      <c r="E1134" s="392"/>
      <c r="F1134" s="392"/>
      <c r="G1134" s="392"/>
    </row>
    <row r="1135" spans="1:7" ht="15" customHeight="1">
      <c r="A1135" s="391"/>
      <c r="B1135" s="392"/>
      <c r="C1135" s="392"/>
      <c r="D1135" s="392"/>
      <c r="E1135" s="392"/>
      <c r="F1135" s="392"/>
      <c r="G1135" s="392"/>
    </row>
    <row r="1136" spans="1:7" ht="15" customHeight="1">
      <c r="A1136" s="391"/>
      <c r="B1136" s="392"/>
      <c r="C1136" s="392"/>
      <c r="D1136" s="392"/>
      <c r="E1136" s="392"/>
      <c r="F1136" s="392"/>
      <c r="G1136" s="392"/>
    </row>
    <row r="1137" spans="1:7" ht="15" customHeight="1">
      <c r="A1137" s="391"/>
      <c r="B1137" s="392"/>
      <c r="C1137" s="392"/>
      <c r="D1137" s="392"/>
      <c r="E1137" s="392"/>
      <c r="F1137" s="392"/>
      <c r="G1137" s="392"/>
    </row>
    <row r="1138" spans="1:7" ht="15" customHeight="1">
      <c r="A1138" s="391"/>
      <c r="B1138" s="392"/>
      <c r="C1138" s="392"/>
      <c r="D1138" s="392"/>
      <c r="E1138" s="392"/>
      <c r="F1138" s="392"/>
      <c r="G1138" s="392"/>
    </row>
    <row r="1139" spans="1:7" ht="15" customHeight="1">
      <c r="A1139" s="391"/>
      <c r="B1139" s="392"/>
      <c r="C1139" s="392"/>
      <c r="D1139" s="392"/>
      <c r="E1139" s="392"/>
      <c r="F1139" s="392"/>
      <c r="G1139" s="392"/>
    </row>
    <row r="1140" spans="1:7" ht="15" customHeight="1">
      <c r="A1140" s="391"/>
      <c r="B1140" s="392"/>
      <c r="C1140" s="392"/>
      <c r="D1140" s="392"/>
      <c r="E1140" s="392"/>
      <c r="F1140" s="392"/>
      <c r="G1140" s="392"/>
    </row>
    <row r="1141" spans="1:7" ht="15" customHeight="1">
      <c r="A1141" s="391"/>
      <c r="B1141" s="392"/>
      <c r="C1141" s="392"/>
      <c r="D1141" s="392"/>
      <c r="E1141" s="392"/>
      <c r="F1141" s="392"/>
      <c r="G1141" s="392"/>
    </row>
    <row r="1142" spans="1:7" ht="15" customHeight="1">
      <c r="A1142" s="391"/>
      <c r="B1142" s="392"/>
      <c r="C1142" s="392"/>
      <c r="D1142" s="392"/>
      <c r="E1142" s="392"/>
      <c r="F1142" s="392"/>
      <c r="G1142" s="392"/>
    </row>
    <row r="1143" spans="1:7" ht="15" customHeight="1">
      <c r="A1143" s="391"/>
      <c r="B1143" s="392"/>
      <c r="C1143" s="392"/>
      <c r="D1143" s="392"/>
      <c r="E1143" s="392"/>
      <c r="F1143" s="392"/>
      <c r="G1143" s="392"/>
    </row>
    <row r="1144" spans="1:7" ht="15" customHeight="1">
      <c r="A1144" s="391"/>
      <c r="B1144" s="392"/>
      <c r="C1144" s="392"/>
      <c r="D1144" s="392"/>
      <c r="E1144" s="392"/>
      <c r="F1144" s="392"/>
      <c r="G1144" s="392"/>
    </row>
    <row r="1145" spans="1:7" ht="15" customHeight="1">
      <c r="A1145" s="391"/>
      <c r="B1145" s="392"/>
      <c r="C1145" s="392"/>
      <c r="D1145" s="392"/>
      <c r="E1145" s="392"/>
      <c r="F1145" s="392"/>
      <c r="G1145" s="392"/>
    </row>
    <row r="1146" spans="1:7" ht="15" customHeight="1">
      <c r="A1146" s="391"/>
      <c r="B1146" s="392"/>
      <c r="C1146" s="392"/>
      <c r="D1146" s="392"/>
      <c r="E1146" s="392"/>
      <c r="F1146" s="392"/>
      <c r="G1146" s="392"/>
    </row>
    <row r="1147" spans="1:7" ht="15" customHeight="1">
      <c r="A1147" s="391"/>
      <c r="B1147" s="392"/>
      <c r="C1147" s="392"/>
      <c r="D1147" s="392"/>
      <c r="E1147" s="392"/>
      <c r="F1147" s="392"/>
      <c r="G1147" s="392"/>
    </row>
    <row r="1148" spans="1:7" ht="15" customHeight="1">
      <c r="A1148" s="391"/>
      <c r="B1148" s="392"/>
      <c r="C1148" s="392"/>
      <c r="D1148" s="392"/>
      <c r="E1148" s="392"/>
      <c r="F1148" s="392"/>
      <c r="G1148" s="392"/>
    </row>
    <row r="1149" spans="1:7" ht="15" customHeight="1">
      <c r="A1149" s="391"/>
      <c r="B1149" s="392"/>
      <c r="C1149" s="392"/>
      <c r="D1149" s="392"/>
      <c r="E1149" s="392"/>
      <c r="F1149" s="392"/>
      <c r="G1149" s="392"/>
    </row>
    <row r="1150" spans="1:7" ht="15" customHeight="1">
      <c r="A1150" s="391"/>
      <c r="B1150" s="392"/>
      <c r="C1150" s="392"/>
      <c r="D1150" s="392"/>
      <c r="E1150" s="392"/>
      <c r="F1150" s="392"/>
      <c r="G1150" s="392"/>
    </row>
    <row r="1151" spans="1:7" ht="15" customHeight="1">
      <c r="A1151" s="391"/>
      <c r="B1151" s="392"/>
      <c r="C1151" s="392"/>
      <c r="D1151" s="392"/>
      <c r="E1151" s="392"/>
      <c r="F1151" s="392"/>
      <c r="G1151" s="392"/>
    </row>
    <row r="1152" spans="1:7" ht="15" customHeight="1">
      <c r="A1152" s="391"/>
      <c r="B1152" s="392"/>
      <c r="C1152" s="392"/>
      <c r="D1152" s="392"/>
      <c r="E1152" s="392"/>
      <c r="F1152" s="392"/>
      <c r="G1152" s="392"/>
    </row>
    <row r="1153" spans="1:7" ht="15" customHeight="1">
      <c r="A1153" s="391"/>
      <c r="B1153" s="392"/>
      <c r="C1153" s="392"/>
      <c r="D1153" s="392"/>
      <c r="E1153" s="392"/>
      <c r="F1153" s="392"/>
      <c r="G1153" s="392"/>
    </row>
    <row r="1154" spans="1:7" ht="15" customHeight="1">
      <c r="A1154" s="391"/>
      <c r="B1154" s="392"/>
      <c r="C1154" s="392"/>
      <c r="D1154" s="392"/>
      <c r="E1154" s="392"/>
      <c r="F1154" s="392"/>
      <c r="G1154" s="392"/>
    </row>
    <row r="1155" spans="1:7" ht="15" customHeight="1">
      <c r="A1155" s="391"/>
      <c r="B1155" s="392"/>
      <c r="C1155" s="392"/>
      <c r="D1155" s="392"/>
      <c r="E1155" s="392"/>
      <c r="F1155" s="392"/>
      <c r="G1155" s="392"/>
    </row>
    <row r="1156" spans="1:7" ht="15" customHeight="1">
      <c r="A1156" s="391"/>
      <c r="B1156" s="392"/>
      <c r="C1156" s="392"/>
      <c r="D1156" s="392"/>
      <c r="E1156" s="392"/>
      <c r="F1156" s="392"/>
      <c r="G1156" s="392"/>
    </row>
    <row r="1157" spans="1:7" ht="15" customHeight="1">
      <c r="A1157" s="391"/>
      <c r="B1157" s="392"/>
      <c r="C1157" s="392"/>
      <c r="D1157" s="392"/>
      <c r="E1157" s="392"/>
      <c r="F1157" s="392"/>
      <c r="G1157" s="392"/>
    </row>
    <row r="1158" spans="1:7" ht="15" customHeight="1">
      <c r="A1158" s="391"/>
      <c r="B1158" s="392"/>
      <c r="C1158" s="392"/>
      <c r="D1158" s="392"/>
      <c r="E1158" s="392"/>
      <c r="F1158" s="392"/>
      <c r="G1158" s="392"/>
    </row>
    <row r="1159" spans="1:7" ht="15" customHeight="1">
      <c r="A1159" s="391"/>
      <c r="B1159" s="392"/>
      <c r="C1159" s="392"/>
      <c r="D1159" s="392"/>
      <c r="E1159" s="392"/>
      <c r="F1159" s="392"/>
      <c r="G1159" s="392"/>
    </row>
    <row r="1160" spans="1:7" ht="15" customHeight="1">
      <c r="A1160" s="391"/>
      <c r="B1160" s="392"/>
      <c r="C1160" s="392"/>
      <c r="D1160" s="392"/>
      <c r="E1160" s="392"/>
      <c r="F1160" s="392"/>
      <c r="G1160" s="392"/>
    </row>
    <row r="1161" spans="1:7" ht="15" customHeight="1">
      <c r="A1161" s="391"/>
      <c r="B1161" s="392"/>
      <c r="C1161" s="392"/>
      <c r="D1161" s="392"/>
      <c r="E1161" s="392"/>
      <c r="F1161" s="392"/>
      <c r="G1161" s="392"/>
    </row>
    <row r="1162" spans="1:7" ht="15" customHeight="1">
      <c r="A1162" s="391"/>
      <c r="B1162" s="392"/>
      <c r="C1162" s="392"/>
      <c r="D1162" s="392"/>
      <c r="E1162" s="392"/>
      <c r="F1162" s="392"/>
      <c r="G1162" s="392"/>
    </row>
    <row r="1163" spans="1:7" ht="15" customHeight="1">
      <c r="A1163" s="391"/>
      <c r="B1163" s="392"/>
      <c r="C1163" s="392"/>
      <c r="D1163" s="392"/>
      <c r="E1163" s="392"/>
      <c r="F1163" s="392"/>
      <c r="G1163" s="392"/>
    </row>
    <row r="1164" spans="1:7" ht="15" customHeight="1">
      <c r="A1164" s="391"/>
      <c r="B1164" s="392"/>
      <c r="C1164" s="392"/>
      <c r="D1164" s="392"/>
      <c r="E1164" s="392"/>
      <c r="F1164" s="392"/>
      <c r="G1164" s="392"/>
    </row>
    <row r="1165" spans="1:7" ht="15" customHeight="1">
      <c r="A1165" s="391"/>
      <c r="B1165" s="392"/>
      <c r="C1165" s="392"/>
      <c r="D1165" s="392"/>
      <c r="E1165" s="392"/>
      <c r="F1165" s="392"/>
      <c r="G1165" s="392"/>
    </row>
    <row r="1166" spans="1:7" ht="15" customHeight="1">
      <c r="A1166" s="391"/>
      <c r="B1166" s="392"/>
      <c r="C1166" s="392"/>
      <c r="D1166" s="392"/>
      <c r="E1166" s="392"/>
      <c r="F1166" s="392"/>
      <c r="G1166" s="392"/>
    </row>
    <row r="1167" spans="1:7" ht="15" customHeight="1">
      <c r="A1167" s="391"/>
      <c r="B1167" s="392"/>
      <c r="C1167" s="392"/>
      <c r="D1167" s="392"/>
      <c r="E1167" s="392"/>
      <c r="F1167" s="392"/>
      <c r="G1167" s="392"/>
    </row>
    <row r="1168" spans="1:7" ht="15" customHeight="1">
      <c r="A1168" s="391"/>
      <c r="B1168" s="392"/>
      <c r="C1168" s="392"/>
      <c r="D1168" s="392"/>
      <c r="E1168" s="392"/>
      <c r="F1168" s="392"/>
      <c r="G1168" s="392"/>
    </row>
    <row r="1169" spans="1:7" ht="15" customHeight="1">
      <c r="A1169" s="391"/>
      <c r="B1169" s="392"/>
      <c r="C1169" s="392"/>
      <c r="D1169" s="392"/>
      <c r="E1169" s="392"/>
      <c r="F1169" s="392"/>
      <c r="G1169" s="392"/>
    </row>
    <row r="1170" spans="1:7" ht="15" customHeight="1">
      <c r="A1170" s="391"/>
      <c r="B1170" s="392"/>
      <c r="C1170" s="392"/>
      <c r="D1170" s="392"/>
      <c r="E1170" s="392"/>
      <c r="F1170" s="392"/>
      <c r="G1170" s="392"/>
    </row>
    <row r="1171" spans="1:7" ht="15" customHeight="1">
      <c r="A1171" s="391"/>
      <c r="B1171" s="392"/>
      <c r="C1171" s="392"/>
      <c r="D1171" s="392"/>
      <c r="E1171" s="392"/>
      <c r="F1171" s="392"/>
      <c r="G1171" s="392"/>
    </row>
    <row r="1172" spans="1:7" ht="15" customHeight="1">
      <c r="A1172" s="391"/>
      <c r="B1172" s="392"/>
      <c r="C1172" s="392"/>
      <c r="D1172" s="392"/>
      <c r="E1172" s="392"/>
      <c r="F1172" s="392"/>
      <c r="G1172" s="392"/>
    </row>
    <row r="1173" spans="1:7" ht="15" customHeight="1">
      <c r="A1173" s="391"/>
      <c r="B1173" s="392"/>
      <c r="C1173" s="392"/>
      <c r="D1173" s="392"/>
      <c r="E1173" s="392"/>
      <c r="F1173" s="392"/>
      <c r="G1173" s="392"/>
    </row>
    <row r="1174" spans="1:7" ht="15" customHeight="1">
      <c r="A1174" s="391"/>
      <c r="B1174" s="392"/>
      <c r="C1174" s="392"/>
      <c r="D1174" s="392"/>
      <c r="E1174" s="392"/>
      <c r="F1174" s="392"/>
      <c r="G1174" s="392"/>
    </row>
    <row r="1175" spans="1:7" ht="15" customHeight="1">
      <c r="A1175" s="391"/>
      <c r="B1175" s="392"/>
      <c r="C1175" s="392"/>
      <c r="D1175" s="392"/>
      <c r="E1175" s="392"/>
      <c r="F1175" s="392"/>
      <c r="G1175" s="392"/>
    </row>
    <row r="1176" spans="1:7" ht="15" customHeight="1">
      <c r="A1176" s="391"/>
      <c r="B1176" s="392"/>
      <c r="C1176" s="392"/>
      <c r="D1176" s="392"/>
      <c r="E1176" s="392"/>
      <c r="F1176" s="392"/>
      <c r="G1176" s="392"/>
    </row>
    <row r="1177" spans="1:7" ht="15" customHeight="1">
      <c r="A1177" s="391"/>
      <c r="B1177" s="392"/>
      <c r="C1177" s="392"/>
      <c r="D1177" s="392"/>
      <c r="E1177" s="392"/>
      <c r="F1177" s="392"/>
      <c r="G1177" s="392"/>
    </row>
    <row r="1178" spans="1:7" ht="15" customHeight="1">
      <c r="A1178" s="391"/>
      <c r="B1178" s="392"/>
      <c r="C1178" s="392"/>
      <c r="D1178" s="392"/>
      <c r="E1178" s="392"/>
      <c r="F1178" s="392"/>
      <c r="G1178" s="392"/>
    </row>
    <row r="1179" spans="1:7" ht="15" customHeight="1">
      <c r="A1179" s="391"/>
      <c r="B1179" s="392"/>
      <c r="C1179" s="392"/>
      <c r="D1179" s="392"/>
      <c r="E1179" s="392"/>
      <c r="F1179" s="392"/>
      <c r="G1179" s="392"/>
    </row>
    <row r="1180" spans="1:7" ht="15" customHeight="1">
      <c r="A1180" s="391"/>
      <c r="B1180" s="392"/>
      <c r="C1180" s="392"/>
      <c r="D1180" s="392"/>
      <c r="E1180" s="392"/>
      <c r="F1180" s="392"/>
      <c r="G1180" s="392"/>
    </row>
    <row r="1181" spans="1:7" ht="15" customHeight="1">
      <c r="A1181" s="391"/>
      <c r="B1181" s="392"/>
      <c r="C1181" s="392"/>
      <c r="D1181" s="392"/>
      <c r="E1181" s="392"/>
      <c r="F1181" s="392"/>
      <c r="G1181" s="392"/>
    </row>
    <row r="1182" spans="1:7" ht="15" customHeight="1">
      <c r="A1182" s="391"/>
      <c r="B1182" s="392"/>
      <c r="C1182" s="392"/>
      <c r="D1182" s="392"/>
      <c r="E1182" s="392"/>
      <c r="F1182" s="392"/>
      <c r="G1182" s="392"/>
    </row>
    <row r="1183" spans="1:7" ht="15" customHeight="1">
      <c r="A1183" s="391"/>
      <c r="B1183" s="392"/>
      <c r="C1183" s="392"/>
      <c r="D1183" s="392"/>
      <c r="E1183" s="392"/>
      <c r="F1183" s="392"/>
      <c r="G1183" s="392"/>
    </row>
    <row r="1184" spans="1:7" ht="15" customHeight="1">
      <c r="A1184" s="391"/>
      <c r="B1184" s="392"/>
      <c r="C1184" s="392"/>
      <c r="D1184" s="392"/>
      <c r="E1184" s="392"/>
      <c r="F1184" s="392"/>
      <c r="G1184" s="392"/>
    </row>
    <row r="1185" spans="1:7" ht="15" customHeight="1">
      <c r="A1185" s="391"/>
      <c r="B1185" s="392"/>
      <c r="C1185" s="392"/>
      <c r="D1185" s="392"/>
      <c r="E1185" s="392"/>
      <c r="F1185" s="392"/>
      <c r="G1185" s="392"/>
    </row>
    <row r="1186" spans="1:7" ht="15" customHeight="1">
      <c r="A1186" s="391"/>
      <c r="B1186" s="392"/>
      <c r="C1186" s="392"/>
      <c r="D1186" s="392"/>
      <c r="E1186" s="392"/>
      <c r="F1186" s="392"/>
      <c r="G1186" s="392"/>
    </row>
    <row r="1187" spans="1:7" ht="15" customHeight="1">
      <c r="A1187" s="391"/>
      <c r="B1187" s="392"/>
      <c r="C1187" s="392"/>
      <c r="D1187" s="392"/>
      <c r="E1187" s="392"/>
      <c r="F1187" s="392"/>
      <c r="G1187" s="392"/>
    </row>
    <row r="1188" spans="1:7" ht="15" customHeight="1">
      <c r="A1188" s="391"/>
      <c r="B1188" s="392"/>
      <c r="C1188" s="392"/>
      <c r="D1188" s="392"/>
      <c r="E1188" s="392"/>
      <c r="F1188" s="392"/>
      <c r="G1188" s="392"/>
    </row>
    <row r="1189" spans="1:7" ht="15" customHeight="1">
      <c r="A1189" s="391"/>
      <c r="B1189" s="392"/>
      <c r="C1189" s="392"/>
      <c r="D1189" s="392"/>
      <c r="E1189" s="392"/>
      <c r="F1189" s="392"/>
      <c r="G1189" s="392"/>
    </row>
    <row r="1190" spans="1:7" ht="15" customHeight="1">
      <c r="A1190" s="391"/>
      <c r="B1190" s="392"/>
      <c r="C1190" s="392"/>
      <c r="D1190" s="392"/>
      <c r="E1190" s="392"/>
      <c r="F1190" s="392"/>
      <c r="G1190" s="392"/>
    </row>
    <row r="1191" spans="1:7" ht="15" customHeight="1">
      <c r="A1191" s="391"/>
      <c r="B1191" s="392"/>
      <c r="C1191" s="392"/>
      <c r="D1191" s="392"/>
      <c r="E1191" s="392"/>
      <c r="F1191" s="392"/>
      <c r="G1191" s="392"/>
    </row>
    <row r="1192" spans="1:7" ht="15" customHeight="1">
      <c r="A1192" s="391"/>
      <c r="B1192" s="392"/>
      <c r="C1192" s="392"/>
      <c r="D1192" s="392"/>
      <c r="E1192" s="392"/>
      <c r="F1192" s="392"/>
      <c r="G1192" s="392"/>
    </row>
    <row r="1193" spans="1:7" ht="15" customHeight="1">
      <c r="A1193" s="391"/>
      <c r="B1193" s="392"/>
      <c r="C1193" s="392"/>
      <c r="D1193" s="392"/>
      <c r="E1193" s="392"/>
      <c r="F1193" s="392"/>
      <c r="G1193" s="392"/>
    </row>
    <row r="1194" spans="1:7" ht="15" customHeight="1">
      <c r="A1194" s="391"/>
      <c r="B1194" s="392"/>
      <c r="C1194" s="392"/>
      <c r="D1194" s="392"/>
      <c r="E1194" s="392"/>
      <c r="F1194" s="392"/>
      <c r="G1194" s="392"/>
    </row>
    <row r="1195" spans="1:7" ht="15" customHeight="1">
      <c r="A1195" s="391"/>
      <c r="B1195" s="392"/>
      <c r="C1195" s="392"/>
      <c r="D1195" s="392"/>
      <c r="E1195" s="392"/>
      <c r="F1195" s="392"/>
      <c r="G1195" s="392"/>
    </row>
    <row r="1196" spans="1:7" ht="15" customHeight="1">
      <c r="A1196" s="391"/>
      <c r="B1196" s="392"/>
      <c r="C1196" s="392"/>
      <c r="D1196" s="392"/>
      <c r="E1196" s="392"/>
      <c r="F1196" s="392"/>
      <c r="G1196" s="392"/>
    </row>
    <row r="1197" spans="1:7" ht="15" customHeight="1">
      <c r="A1197" s="391"/>
      <c r="B1197" s="392"/>
      <c r="C1197" s="392"/>
      <c r="D1197" s="392"/>
      <c r="E1197" s="392"/>
      <c r="F1197" s="392"/>
      <c r="G1197" s="392"/>
    </row>
    <row r="1198" spans="1:7" ht="15" customHeight="1">
      <c r="A1198" s="391"/>
      <c r="B1198" s="392"/>
      <c r="C1198" s="392"/>
      <c r="D1198" s="392"/>
      <c r="E1198" s="392"/>
      <c r="F1198" s="392"/>
      <c r="G1198" s="392"/>
    </row>
    <row r="1199" spans="1:7" ht="15" customHeight="1">
      <c r="A1199" s="391"/>
      <c r="B1199" s="392"/>
      <c r="C1199" s="392"/>
      <c r="D1199" s="392"/>
      <c r="E1199" s="392"/>
      <c r="F1199" s="392"/>
      <c r="G1199" s="392"/>
    </row>
    <row r="1200" spans="1:7" ht="15" customHeight="1">
      <c r="A1200" s="391"/>
      <c r="B1200" s="392"/>
      <c r="C1200" s="392"/>
      <c r="D1200" s="392"/>
      <c r="E1200" s="392"/>
      <c r="F1200" s="392"/>
      <c r="G1200" s="392"/>
    </row>
    <row r="1201" spans="1:7" ht="15" customHeight="1">
      <c r="A1201" s="391"/>
      <c r="B1201" s="392"/>
      <c r="C1201" s="392"/>
      <c r="D1201" s="392"/>
      <c r="E1201" s="392"/>
      <c r="F1201" s="392"/>
      <c r="G1201" s="392"/>
    </row>
    <row r="1202" spans="1:7" ht="15" customHeight="1">
      <c r="A1202" s="391"/>
      <c r="B1202" s="392"/>
      <c r="C1202" s="392"/>
      <c r="D1202" s="392"/>
      <c r="E1202" s="392"/>
      <c r="F1202" s="392"/>
      <c r="G1202" s="392"/>
    </row>
    <row r="1203" spans="1:7" ht="15" customHeight="1">
      <c r="A1203" s="391"/>
      <c r="B1203" s="392"/>
      <c r="C1203" s="392"/>
      <c r="D1203" s="392"/>
      <c r="E1203" s="392"/>
      <c r="F1203" s="392"/>
      <c r="G1203" s="392"/>
    </row>
    <row r="1204" spans="1:7" ht="15" customHeight="1">
      <c r="A1204" s="391"/>
      <c r="B1204" s="392"/>
      <c r="C1204" s="392"/>
      <c r="D1204" s="392"/>
      <c r="E1204" s="392"/>
      <c r="F1204" s="392"/>
      <c r="G1204" s="392"/>
    </row>
    <row r="1205" spans="1:7" ht="15" customHeight="1">
      <c r="A1205" s="391"/>
      <c r="B1205" s="392"/>
      <c r="C1205" s="392"/>
      <c r="D1205" s="392"/>
      <c r="E1205" s="392"/>
      <c r="F1205" s="392"/>
      <c r="G1205" s="392"/>
    </row>
    <row r="1206" spans="1:7" ht="15" customHeight="1">
      <c r="A1206" s="391"/>
      <c r="B1206" s="392"/>
      <c r="C1206" s="392"/>
      <c r="D1206" s="392"/>
      <c r="E1206" s="392"/>
      <c r="F1206" s="392"/>
      <c r="G1206" s="392"/>
    </row>
    <row r="1207" spans="1:7" ht="15" customHeight="1">
      <c r="A1207" s="391"/>
      <c r="B1207" s="392"/>
      <c r="C1207" s="392"/>
      <c r="D1207" s="392"/>
      <c r="E1207" s="392"/>
      <c r="F1207" s="392"/>
      <c r="G1207" s="392"/>
    </row>
    <row r="1208" spans="1:7" ht="15" customHeight="1">
      <c r="A1208" s="391"/>
      <c r="B1208" s="392"/>
      <c r="C1208" s="392"/>
      <c r="D1208" s="392"/>
      <c r="E1208" s="392"/>
      <c r="F1208" s="392"/>
      <c r="G1208" s="392"/>
    </row>
    <row r="1209" spans="1:7" ht="15" customHeight="1">
      <c r="A1209" s="391"/>
      <c r="B1209" s="392"/>
      <c r="C1209" s="392"/>
      <c r="D1209" s="392"/>
      <c r="E1209" s="392"/>
      <c r="F1209" s="392"/>
      <c r="G1209" s="392"/>
    </row>
    <row r="1210" spans="1:7" ht="15" customHeight="1">
      <c r="A1210" s="391"/>
      <c r="B1210" s="392"/>
      <c r="C1210" s="392"/>
      <c r="D1210" s="392"/>
      <c r="E1210" s="392"/>
      <c r="F1210" s="392"/>
      <c r="G1210" s="392"/>
    </row>
    <row r="1211" spans="1:7" ht="15" customHeight="1">
      <c r="A1211" s="391"/>
      <c r="B1211" s="392"/>
      <c r="C1211" s="392"/>
      <c r="D1211" s="392"/>
      <c r="E1211" s="392"/>
      <c r="F1211" s="392"/>
      <c r="G1211" s="392"/>
    </row>
    <row r="1212" spans="1:7" ht="15" customHeight="1">
      <c r="A1212" s="391"/>
      <c r="B1212" s="392"/>
      <c r="C1212" s="392"/>
      <c r="D1212" s="392"/>
      <c r="E1212" s="392"/>
      <c r="F1212" s="392"/>
      <c r="G1212" s="392"/>
    </row>
    <row r="1213" spans="1:7" ht="15" customHeight="1">
      <c r="A1213" s="391"/>
      <c r="B1213" s="392"/>
      <c r="C1213" s="392"/>
      <c r="D1213" s="392"/>
      <c r="E1213" s="392"/>
      <c r="F1213" s="392"/>
      <c r="G1213" s="392"/>
    </row>
    <row r="1214" spans="1:7" ht="15" customHeight="1">
      <c r="A1214" s="391"/>
      <c r="B1214" s="392"/>
      <c r="C1214" s="392"/>
      <c r="D1214" s="392"/>
      <c r="E1214" s="392"/>
      <c r="F1214" s="392"/>
      <c r="G1214" s="392"/>
    </row>
    <row r="1215" spans="1:7" ht="15" customHeight="1">
      <c r="A1215" s="391"/>
      <c r="B1215" s="392"/>
      <c r="C1215" s="392"/>
      <c r="D1215" s="392"/>
      <c r="E1215" s="392"/>
      <c r="F1215" s="392"/>
      <c r="G1215" s="392"/>
    </row>
    <row r="1216" spans="1:7" ht="15" customHeight="1">
      <c r="A1216" s="391"/>
      <c r="B1216" s="392"/>
      <c r="C1216" s="392"/>
      <c r="D1216" s="392"/>
      <c r="E1216" s="392"/>
      <c r="F1216" s="392"/>
      <c r="G1216" s="392"/>
    </row>
    <row r="1217" spans="1:7" ht="15" customHeight="1">
      <c r="A1217" s="391"/>
      <c r="B1217" s="392"/>
      <c r="C1217" s="392"/>
      <c r="D1217" s="392"/>
      <c r="E1217" s="392"/>
      <c r="F1217" s="392"/>
      <c r="G1217" s="392"/>
    </row>
    <row r="1218" spans="1:7" ht="15" customHeight="1">
      <c r="A1218" s="391"/>
      <c r="B1218" s="392"/>
      <c r="C1218" s="392"/>
      <c r="D1218" s="392"/>
      <c r="E1218" s="392"/>
      <c r="F1218" s="392"/>
      <c r="G1218" s="392"/>
    </row>
    <row r="1219" spans="1:7" ht="15" customHeight="1">
      <c r="A1219" s="391"/>
      <c r="B1219" s="392"/>
      <c r="C1219" s="392"/>
      <c r="D1219" s="392"/>
      <c r="E1219" s="392"/>
      <c r="F1219" s="392"/>
      <c r="G1219" s="392"/>
    </row>
    <row r="1220" spans="1:7" ht="15" customHeight="1">
      <c r="A1220" s="391"/>
      <c r="B1220" s="392"/>
      <c r="C1220" s="392"/>
      <c r="D1220" s="392"/>
      <c r="E1220" s="392"/>
      <c r="F1220" s="392"/>
      <c r="G1220" s="392"/>
    </row>
    <row r="1221" spans="1:7" ht="15" customHeight="1">
      <c r="A1221" s="391"/>
      <c r="B1221" s="392"/>
      <c r="C1221" s="392"/>
      <c r="D1221" s="392"/>
      <c r="E1221" s="392"/>
      <c r="F1221" s="392"/>
      <c r="G1221" s="392"/>
    </row>
    <row r="1222" spans="1:7" ht="15" customHeight="1">
      <c r="A1222" s="391"/>
      <c r="B1222" s="392"/>
      <c r="C1222" s="392"/>
      <c r="D1222" s="392"/>
      <c r="E1222" s="392"/>
      <c r="F1222" s="392"/>
      <c r="G1222" s="392"/>
    </row>
    <row r="1223" spans="1:7" ht="15" customHeight="1">
      <c r="A1223" s="391"/>
      <c r="B1223" s="392"/>
      <c r="C1223" s="392"/>
      <c r="D1223" s="392"/>
      <c r="E1223" s="392"/>
      <c r="F1223" s="392"/>
      <c r="G1223" s="392"/>
    </row>
    <row r="1224" spans="1:7" ht="15" customHeight="1">
      <c r="A1224" s="391"/>
      <c r="B1224" s="392"/>
      <c r="C1224" s="392"/>
      <c r="D1224" s="392"/>
      <c r="E1224" s="392"/>
      <c r="F1224" s="392"/>
      <c r="G1224" s="392"/>
    </row>
    <row r="1225" spans="1:7" ht="15" customHeight="1">
      <c r="A1225" s="391"/>
      <c r="B1225" s="392"/>
      <c r="C1225" s="392"/>
      <c r="D1225" s="392"/>
      <c r="E1225" s="392"/>
      <c r="F1225" s="392"/>
      <c r="G1225" s="392"/>
    </row>
    <row r="1226" spans="1:7" ht="15" customHeight="1">
      <c r="A1226" s="391"/>
      <c r="B1226" s="392"/>
      <c r="C1226" s="392"/>
      <c r="D1226" s="392"/>
      <c r="E1226" s="392"/>
      <c r="F1226" s="392"/>
      <c r="G1226" s="392"/>
    </row>
    <row r="1227" spans="1:7" ht="15" customHeight="1">
      <c r="A1227" s="391"/>
      <c r="B1227" s="392"/>
      <c r="C1227" s="392"/>
      <c r="D1227" s="392"/>
      <c r="E1227" s="392"/>
      <c r="F1227" s="392"/>
      <c r="G1227" s="392"/>
    </row>
    <row r="1228" spans="1:7" ht="15" customHeight="1">
      <c r="A1228" s="391"/>
      <c r="B1228" s="392"/>
      <c r="C1228" s="392"/>
      <c r="D1228" s="392"/>
      <c r="E1228" s="392"/>
      <c r="F1228" s="392"/>
      <c r="G1228" s="392"/>
    </row>
    <row r="1229" spans="1:7" ht="15" customHeight="1">
      <c r="A1229" s="391"/>
      <c r="B1229" s="392"/>
      <c r="C1229" s="392"/>
      <c r="D1229" s="392"/>
      <c r="E1229" s="392"/>
      <c r="F1229" s="392"/>
      <c r="G1229" s="392"/>
    </row>
    <row r="1230" spans="1:7" ht="15" customHeight="1">
      <c r="A1230" s="391"/>
      <c r="B1230" s="392"/>
      <c r="C1230" s="392"/>
      <c r="D1230" s="392"/>
      <c r="E1230" s="392"/>
      <c r="F1230" s="392"/>
      <c r="G1230" s="392"/>
    </row>
    <row r="1231" spans="1:7" ht="15" customHeight="1">
      <c r="A1231" s="391"/>
      <c r="B1231" s="392"/>
      <c r="C1231" s="392"/>
      <c r="D1231" s="392"/>
      <c r="E1231" s="392"/>
      <c r="F1231" s="392"/>
      <c r="G1231" s="392"/>
    </row>
    <row r="1232" spans="1:7" ht="15" customHeight="1">
      <c r="A1232" s="391"/>
      <c r="B1232" s="392"/>
      <c r="C1232" s="392"/>
      <c r="D1232" s="392"/>
      <c r="E1232" s="392"/>
      <c r="F1232" s="392"/>
      <c r="G1232" s="392"/>
    </row>
    <row r="1233" spans="1:7" ht="15" customHeight="1">
      <c r="A1233" s="391"/>
      <c r="B1233" s="392"/>
      <c r="C1233" s="392"/>
      <c r="D1233" s="392"/>
      <c r="E1233" s="392"/>
      <c r="F1233" s="392"/>
      <c r="G1233" s="392"/>
    </row>
    <row r="1234" spans="1:7" ht="15" customHeight="1">
      <c r="A1234" s="391"/>
      <c r="B1234" s="392"/>
      <c r="C1234" s="392"/>
      <c r="D1234" s="392"/>
      <c r="E1234" s="392"/>
      <c r="F1234" s="392"/>
      <c r="G1234" s="392"/>
    </row>
    <row r="1235" spans="1:7" ht="15" customHeight="1">
      <c r="A1235" s="391"/>
      <c r="B1235" s="392"/>
      <c r="C1235" s="392"/>
      <c r="D1235" s="392"/>
      <c r="E1235" s="392"/>
      <c r="F1235" s="392"/>
      <c r="G1235" s="392"/>
    </row>
    <row r="1236" spans="1:7" ht="15" customHeight="1">
      <c r="A1236" s="391"/>
      <c r="B1236" s="392"/>
      <c r="C1236" s="392"/>
      <c r="D1236" s="392"/>
      <c r="E1236" s="392"/>
      <c r="F1236" s="392"/>
      <c r="G1236" s="392"/>
    </row>
    <row r="1237" spans="1:7" ht="15" customHeight="1">
      <c r="A1237" s="391"/>
      <c r="B1237" s="392"/>
      <c r="C1237" s="392"/>
      <c r="D1237" s="392"/>
      <c r="E1237" s="392"/>
      <c r="F1237" s="392"/>
      <c r="G1237" s="392"/>
    </row>
    <row r="1238" spans="1:7" ht="15" customHeight="1">
      <c r="A1238" s="391"/>
      <c r="B1238" s="392"/>
      <c r="C1238" s="392"/>
      <c r="D1238" s="392"/>
      <c r="E1238" s="392"/>
      <c r="F1238" s="392"/>
      <c r="G1238" s="392"/>
    </row>
    <row r="1239" spans="1:7" ht="15" customHeight="1">
      <c r="A1239" s="391"/>
      <c r="B1239" s="392"/>
      <c r="C1239" s="392"/>
      <c r="D1239" s="392"/>
      <c r="E1239" s="392"/>
      <c r="F1239" s="392"/>
      <c r="G1239" s="392"/>
    </row>
    <row r="1240" spans="1:7" ht="15" customHeight="1">
      <c r="A1240" s="391"/>
      <c r="B1240" s="392"/>
      <c r="C1240" s="392"/>
      <c r="D1240" s="392"/>
      <c r="E1240" s="392"/>
      <c r="F1240" s="392"/>
      <c r="G1240" s="392"/>
    </row>
    <row r="1241" spans="1:7" ht="15" customHeight="1">
      <c r="A1241" s="391"/>
      <c r="B1241" s="392"/>
      <c r="C1241" s="392"/>
      <c r="D1241" s="392"/>
      <c r="E1241" s="392"/>
      <c r="F1241" s="392"/>
      <c r="G1241" s="392"/>
    </row>
    <row r="1242" spans="1:7" ht="15" customHeight="1">
      <c r="A1242" s="391"/>
      <c r="B1242" s="392"/>
      <c r="C1242" s="392"/>
      <c r="D1242" s="392"/>
      <c r="E1242" s="392"/>
      <c r="F1242" s="392"/>
      <c r="G1242" s="392"/>
    </row>
    <row r="1243" spans="1:7" ht="15" customHeight="1">
      <c r="A1243" s="391"/>
      <c r="B1243" s="392"/>
      <c r="C1243" s="392"/>
      <c r="D1243" s="392"/>
      <c r="E1243" s="392"/>
      <c r="F1243" s="392"/>
      <c r="G1243" s="392"/>
    </row>
    <row r="1244" spans="1:7" ht="15" customHeight="1">
      <c r="A1244" s="391"/>
      <c r="B1244" s="392"/>
      <c r="C1244" s="392"/>
      <c r="D1244" s="392"/>
      <c r="E1244" s="392"/>
      <c r="F1244" s="392"/>
      <c r="G1244" s="392"/>
    </row>
    <row r="1245" spans="1:7" ht="15" customHeight="1">
      <c r="A1245" s="391"/>
      <c r="B1245" s="392"/>
      <c r="C1245" s="392"/>
      <c r="D1245" s="392"/>
      <c r="E1245" s="392"/>
      <c r="F1245" s="392"/>
      <c r="G1245" s="392"/>
    </row>
    <row r="1246" spans="1:7" ht="15" customHeight="1">
      <c r="A1246" s="391"/>
      <c r="B1246" s="392"/>
      <c r="C1246" s="392"/>
      <c r="D1246" s="392"/>
      <c r="E1246" s="392"/>
      <c r="F1246" s="392"/>
      <c r="G1246" s="392"/>
    </row>
    <row r="1247" spans="1:7" ht="15" customHeight="1">
      <c r="A1247" s="391"/>
      <c r="B1247" s="392"/>
      <c r="C1247" s="392"/>
      <c r="D1247" s="392"/>
      <c r="E1247" s="392"/>
      <c r="F1247" s="392"/>
      <c r="G1247" s="392"/>
    </row>
    <row r="1248" spans="1:7" ht="15" customHeight="1">
      <c r="A1248" s="391"/>
      <c r="B1248" s="392"/>
      <c r="C1248" s="392"/>
      <c r="D1248" s="392"/>
      <c r="E1248" s="392"/>
      <c r="F1248" s="392"/>
      <c r="G1248" s="392"/>
    </row>
    <row r="1249" spans="1:7" ht="15" customHeight="1">
      <c r="A1249" s="391"/>
      <c r="B1249" s="392"/>
      <c r="C1249" s="392"/>
      <c r="D1249" s="392"/>
      <c r="E1249" s="392"/>
      <c r="F1249" s="392"/>
      <c r="G1249" s="392"/>
    </row>
    <row r="1250" spans="1:7" ht="15" customHeight="1">
      <c r="A1250" s="391"/>
      <c r="B1250" s="392"/>
      <c r="C1250" s="392"/>
      <c r="D1250" s="392"/>
      <c r="E1250" s="392"/>
      <c r="F1250" s="392"/>
      <c r="G1250" s="392"/>
    </row>
    <row r="1251" spans="1:7" ht="15" customHeight="1">
      <c r="A1251" s="391"/>
      <c r="B1251" s="392"/>
      <c r="C1251" s="392"/>
      <c r="D1251" s="392"/>
      <c r="E1251" s="392"/>
      <c r="F1251" s="392"/>
      <c r="G1251" s="392"/>
    </row>
    <row r="1252" spans="1:7" ht="15" customHeight="1">
      <c r="A1252" s="391"/>
      <c r="B1252" s="392"/>
      <c r="C1252" s="392"/>
      <c r="D1252" s="392"/>
      <c r="E1252" s="392"/>
      <c r="F1252" s="392"/>
      <c r="G1252" s="392"/>
    </row>
    <row r="1253" spans="1:7" ht="15" customHeight="1">
      <c r="A1253" s="391"/>
      <c r="B1253" s="392"/>
      <c r="C1253" s="392"/>
      <c r="D1253" s="392"/>
      <c r="E1253" s="392"/>
      <c r="F1253" s="392"/>
      <c r="G1253" s="392"/>
    </row>
    <row r="1254" spans="1:7" ht="15" customHeight="1">
      <c r="A1254" s="391"/>
      <c r="B1254" s="392"/>
      <c r="C1254" s="392"/>
      <c r="D1254" s="392"/>
      <c r="E1254" s="392"/>
      <c r="F1254" s="392"/>
      <c r="G1254" s="392"/>
    </row>
    <row r="1255" spans="1:7" ht="15" customHeight="1">
      <c r="A1255" s="391"/>
      <c r="B1255" s="392"/>
      <c r="C1255" s="392"/>
      <c r="D1255" s="392"/>
      <c r="E1255" s="392"/>
      <c r="F1255" s="392"/>
      <c r="G1255" s="392"/>
    </row>
    <row r="1256" spans="1:7" ht="15" customHeight="1">
      <c r="A1256" s="391"/>
      <c r="B1256" s="392"/>
      <c r="C1256" s="392"/>
      <c r="D1256" s="392"/>
      <c r="E1256" s="392"/>
      <c r="F1256" s="392"/>
      <c r="G1256" s="392"/>
    </row>
    <row r="1257" spans="1:7" ht="15" customHeight="1">
      <c r="A1257" s="391"/>
      <c r="B1257" s="392"/>
      <c r="C1257" s="392"/>
      <c r="D1257" s="392"/>
      <c r="E1257" s="392"/>
      <c r="F1257" s="392"/>
      <c r="G1257" s="392"/>
    </row>
    <row r="1258" spans="1:7" ht="15" customHeight="1">
      <c r="A1258" s="391"/>
      <c r="B1258" s="392"/>
      <c r="C1258" s="392"/>
      <c r="D1258" s="392"/>
      <c r="E1258" s="392"/>
      <c r="F1258" s="392"/>
      <c r="G1258" s="392"/>
    </row>
    <row r="1259" spans="1:7" ht="15" customHeight="1">
      <c r="A1259" s="391"/>
      <c r="B1259" s="392"/>
      <c r="C1259" s="392"/>
      <c r="D1259" s="392"/>
      <c r="E1259" s="392"/>
      <c r="F1259" s="392"/>
      <c r="G1259" s="392"/>
    </row>
    <row r="1260" spans="1:7" ht="15" customHeight="1">
      <c r="A1260" s="391"/>
      <c r="B1260" s="392"/>
      <c r="C1260" s="392"/>
      <c r="D1260" s="392"/>
      <c r="E1260" s="392"/>
      <c r="F1260" s="392"/>
      <c r="G1260" s="392"/>
    </row>
    <row r="1261" spans="1:7" ht="15" customHeight="1">
      <c r="A1261" s="391"/>
      <c r="B1261" s="392"/>
      <c r="C1261" s="392"/>
      <c r="D1261" s="392"/>
      <c r="E1261" s="392"/>
      <c r="F1261" s="392"/>
      <c r="G1261" s="392"/>
    </row>
    <row r="1262" spans="1:7" ht="15" customHeight="1">
      <c r="A1262" s="391"/>
      <c r="B1262" s="392"/>
      <c r="C1262" s="392"/>
      <c r="D1262" s="392"/>
      <c r="E1262" s="392"/>
      <c r="F1262" s="392"/>
      <c r="G1262" s="392"/>
    </row>
    <row r="1263" spans="1:7" ht="15" customHeight="1">
      <c r="A1263" s="391"/>
      <c r="B1263" s="392"/>
      <c r="C1263" s="392"/>
      <c r="D1263" s="392"/>
      <c r="E1263" s="392"/>
      <c r="F1263" s="392"/>
      <c r="G1263" s="392"/>
    </row>
    <row r="1264" spans="1:7" ht="15" customHeight="1">
      <c r="A1264" s="391"/>
      <c r="B1264" s="392"/>
      <c r="C1264" s="392"/>
      <c r="D1264" s="392"/>
      <c r="E1264" s="392"/>
      <c r="F1264" s="392"/>
      <c r="G1264" s="392"/>
    </row>
    <row r="1265" spans="1:7" ht="15" customHeight="1">
      <c r="A1265" s="391"/>
      <c r="B1265" s="392"/>
      <c r="C1265" s="392"/>
      <c r="D1265" s="392"/>
      <c r="E1265" s="392"/>
      <c r="F1265" s="392"/>
      <c r="G1265" s="392"/>
    </row>
    <row r="1266" spans="1:7" ht="15" customHeight="1">
      <c r="A1266" s="391"/>
      <c r="B1266" s="392"/>
      <c r="C1266" s="392"/>
      <c r="D1266" s="392"/>
      <c r="E1266" s="392"/>
      <c r="F1266" s="392"/>
      <c r="G1266" s="392"/>
    </row>
    <row r="1267" spans="1:7" ht="15" customHeight="1">
      <c r="A1267" s="391"/>
      <c r="B1267" s="392"/>
      <c r="C1267" s="392"/>
      <c r="D1267" s="392"/>
      <c r="E1267" s="392"/>
      <c r="F1267" s="392"/>
      <c r="G1267" s="392"/>
    </row>
    <row r="1268" spans="1:7" ht="15" customHeight="1">
      <c r="A1268" s="391"/>
      <c r="B1268" s="392"/>
      <c r="C1268" s="392"/>
      <c r="D1268" s="392"/>
      <c r="E1268" s="392"/>
      <c r="F1268" s="392"/>
      <c r="G1268" s="392"/>
    </row>
    <row r="1269" spans="1:7" ht="15" customHeight="1">
      <c r="A1269" s="391"/>
      <c r="B1269" s="392"/>
      <c r="C1269" s="392"/>
      <c r="D1269" s="392"/>
      <c r="E1269" s="392"/>
      <c r="F1269" s="392"/>
      <c r="G1269" s="392"/>
    </row>
    <row r="1270" spans="1:7" ht="15" customHeight="1">
      <c r="A1270" s="391"/>
      <c r="B1270" s="392"/>
      <c r="C1270" s="392"/>
      <c r="D1270" s="392"/>
      <c r="E1270" s="392"/>
      <c r="F1270" s="392"/>
      <c r="G1270" s="392"/>
    </row>
    <row r="1271" spans="1:7" ht="15" customHeight="1">
      <c r="A1271" s="391"/>
      <c r="B1271" s="392"/>
      <c r="C1271" s="392"/>
      <c r="D1271" s="392"/>
      <c r="E1271" s="392"/>
      <c r="F1271" s="392"/>
      <c r="G1271" s="392"/>
    </row>
    <row r="1272" spans="1:7" ht="15" customHeight="1">
      <c r="A1272" s="391"/>
      <c r="B1272" s="392"/>
      <c r="C1272" s="392"/>
      <c r="D1272" s="392"/>
      <c r="E1272" s="392"/>
      <c r="F1272" s="392"/>
      <c r="G1272" s="392"/>
    </row>
    <row r="1273" spans="1:7" ht="15" customHeight="1">
      <c r="A1273" s="391"/>
      <c r="B1273" s="392"/>
      <c r="C1273" s="392"/>
      <c r="D1273" s="392"/>
      <c r="E1273" s="392"/>
      <c r="F1273" s="392"/>
      <c r="G1273" s="392"/>
    </row>
    <row r="1274" spans="1:7" ht="15" customHeight="1">
      <c r="A1274" s="391"/>
      <c r="B1274" s="392"/>
      <c r="C1274" s="392"/>
      <c r="D1274" s="392"/>
      <c r="E1274" s="392"/>
      <c r="F1274" s="392"/>
      <c r="G1274" s="392"/>
    </row>
    <row r="1275" spans="1:7" ht="15" customHeight="1">
      <c r="A1275" s="391"/>
      <c r="B1275" s="392"/>
      <c r="C1275" s="392"/>
      <c r="D1275" s="392"/>
      <c r="E1275" s="392"/>
      <c r="F1275" s="392"/>
      <c r="G1275" s="392"/>
    </row>
    <row r="1276" spans="1:7" ht="15" customHeight="1">
      <c r="A1276" s="391"/>
      <c r="B1276" s="392"/>
      <c r="C1276" s="392"/>
      <c r="D1276" s="392"/>
      <c r="E1276" s="392"/>
      <c r="F1276" s="392"/>
      <c r="G1276" s="392"/>
    </row>
    <row r="1277" spans="1:7" ht="15" customHeight="1">
      <c r="A1277" s="391"/>
      <c r="B1277" s="392"/>
      <c r="C1277" s="392"/>
      <c r="D1277" s="392"/>
      <c r="E1277" s="392"/>
      <c r="F1277" s="392"/>
      <c r="G1277" s="392"/>
    </row>
    <row r="1278" spans="1:7" ht="15" customHeight="1">
      <c r="A1278" s="391"/>
      <c r="B1278" s="392"/>
      <c r="C1278" s="392"/>
      <c r="D1278" s="392"/>
      <c r="E1278" s="392"/>
      <c r="F1278" s="392"/>
      <c r="G1278" s="392"/>
    </row>
    <row r="1279" spans="1:7" ht="15" customHeight="1">
      <c r="A1279" s="391"/>
      <c r="B1279" s="392"/>
      <c r="C1279" s="392"/>
      <c r="D1279" s="392"/>
      <c r="E1279" s="392"/>
      <c r="F1279" s="392"/>
      <c r="G1279" s="392"/>
    </row>
    <row r="1280" spans="1:7" ht="15" customHeight="1">
      <c r="A1280" s="391"/>
      <c r="B1280" s="392"/>
      <c r="C1280" s="392"/>
      <c r="D1280" s="392"/>
      <c r="E1280" s="392"/>
      <c r="F1280" s="392"/>
      <c r="G1280" s="392"/>
    </row>
    <row r="1281" spans="1:7" ht="15" customHeight="1">
      <c r="A1281" s="391"/>
      <c r="B1281" s="392"/>
      <c r="C1281" s="392"/>
      <c r="D1281" s="392"/>
      <c r="E1281" s="392"/>
      <c r="F1281" s="392"/>
      <c r="G1281" s="392"/>
    </row>
    <row r="1282" spans="1:7" ht="15" customHeight="1">
      <c r="A1282" s="391"/>
      <c r="B1282" s="392"/>
      <c r="C1282" s="392"/>
      <c r="D1282" s="392"/>
      <c r="E1282" s="392"/>
      <c r="F1282" s="392"/>
      <c r="G1282" s="392"/>
    </row>
    <row r="1283" spans="1:7" ht="15" customHeight="1">
      <c r="A1283" s="391"/>
      <c r="B1283" s="392"/>
      <c r="C1283" s="392"/>
      <c r="D1283" s="392"/>
      <c r="E1283" s="392"/>
      <c r="F1283" s="392"/>
      <c r="G1283" s="392"/>
    </row>
    <row r="1284" spans="1:7" ht="15" customHeight="1">
      <c r="A1284" s="391"/>
      <c r="B1284" s="392"/>
      <c r="C1284" s="392"/>
      <c r="D1284" s="392"/>
      <c r="E1284" s="392"/>
      <c r="F1284" s="392"/>
      <c r="G1284" s="392"/>
    </row>
    <row r="1285" spans="1:7" ht="15" customHeight="1">
      <c r="A1285" s="391"/>
      <c r="B1285" s="392"/>
      <c r="C1285" s="392"/>
      <c r="D1285" s="392"/>
      <c r="E1285" s="392"/>
      <c r="F1285" s="392"/>
      <c r="G1285" s="392"/>
    </row>
    <row r="1286" spans="1:7" ht="15" customHeight="1">
      <c r="A1286" s="391"/>
      <c r="B1286" s="392"/>
      <c r="C1286" s="392"/>
      <c r="D1286" s="392"/>
      <c r="E1286" s="392"/>
      <c r="F1286" s="392"/>
      <c r="G1286" s="392"/>
    </row>
    <row r="1287" spans="1:7" ht="15" customHeight="1">
      <c r="A1287" s="391"/>
      <c r="B1287" s="392"/>
      <c r="C1287" s="392"/>
      <c r="D1287" s="392"/>
      <c r="E1287" s="392"/>
      <c r="F1287" s="392"/>
      <c r="G1287" s="392"/>
    </row>
    <row r="1288" spans="1:7" ht="15" customHeight="1">
      <c r="A1288" s="391"/>
      <c r="B1288" s="392"/>
      <c r="C1288" s="392"/>
      <c r="D1288" s="392"/>
      <c r="E1288" s="392"/>
      <c r="F1288" s="392"/>
      <c r="G1288" s="392"/>
    </row>
    <row r="1289" spans="1:7" ht="15" customHeight="1">
      <c r="A1289" s="391"/>
      <c r="B1289" s="392"/>
      <c r="C1289" s="392"/>
      <c r="D1289" s="392"/>
      <c r="E1289" s="392"/>
      <c r="F1289" s="392"/>
      <c r="G1289" s="392"/>
    </row>
    <row r="1290" spans="1:7" ht="15" customHeight="1">
      <c r="A1290" s="391"/>
      <c r="B1290" s="392"/>
      <c r="C1290" s="392"/>
      <c r="D1290" s="392"/>
      <c r="E1290" s="392"/>
      <c r="F1290" s="392"/>
      <c r="G1290" s="392"/>
    </row>
    <row r="1291" spans="1:7" ht="15" customHeight="1">
      <c r="A1291" s="391"/>
      <c r="B1291" s="392"/>
      <c r="C1291" s="392"/>
      <c r="D1291" s="392"/>
      <c r="E1291" s="392"/>
      <c r="F1291" s="392"/>
      <c r="G1291" s="392"/>
    </row>
    <row r="1292" spans="1:7" ht="15" customHeight="1">
      <c r="A1292" s="391"/>
      <c r="B1292" s="392"/>
      <c r="C1292" s="392"/>
      <c r="D1292" s="392"/>
      <c r="E1292" s="392"/>
      <c r="F1292" s="392"/>
      <c r="G1292" s="392"/>
    </row>
    <row r="1293" spans="1:7" ht="15" customHeight="1">
      <c r="A1293" s="391"/>
      <c r="B1293" s="392"/>
      <c r="C1293" s="392"/>
      <c r="D1293" s="392"/>
      <c r="E1293" s="392"/>
      <c r="F1293" s="392"/>
      <c r="G1293" s="392"/>
    </row>
    <row r="1294" spans="1:7" ht="15" customHeight="1">
      <c r="A1294" s="391"/>
      <c r="B1294" s="392"/>
      <c r="C1294" s="392"/>
      <c r="D1294" s="392"/>
      <c r="E1294" s="392"/>
      <c r="F1294" s="392"/>
      <c r="G1294" s="392"/>
    </row>
    <row r="1295" spans="1:7" ht="15" customHeight="1">
      <c r="A1295" s="391"/>
      <c r="B1295" s="392"/>
      <c r="C1295" s="392"/>
      <c r="D1295" s="392"/>
      <c r="E1295" s="392"/>
      <c r="F1295" s="392"/>
      <c r="G1295" s="392"/>
    </row>
    <row r="1296" spans="1:7" ht="15" customHeight="1">
      <c r="A1296" s="391"/>
      <c r="B1296" s="392"/>
      <c r="C1296" s="392"/>
      <c r="D1296" s="392"/>
      <c r="E1296" s="392"/>
      <c r="F1296" s="392"/>
      <c r="G1296" s="392"/>
    </row>
    <row r="1297" spans="1:7" ht="15" customHeight="1">
      <c r="A1297" s="391"/>
      <c r="B1297" s="392"/>
      <c r="C1297" s="392"/>
      <c r="D1297" s="392"/>
      <c r="E1297" s="392"/>
      <c r="F1297" s="392"/>
      <c r="G1297" s="392"/>
    </row>
    <row r="1298" spans="1:7" ht="15" customHeight="1">
      <c r="A1298" s="391"/>
      <c r="B1298" s="392"/>
      <c r="C1298" s="392"/>
      <c r="D1298" s="392"/>
      <c r="E1298" s="392"/>
      <c r="F1298" s="392"/>
      <c r="G1298" s="392"/>
    </row>
    <row r="1299" spans="1:7" ht="15" customHeight="1">
      <c r="A1299" s="391"/>
      <c r="B1299" s="392"/>
      <c r="C1299" s="392"/>
      <c r="D1299" s="392"/>
      <c r="E1299" s="392"/>
      <c r="F1299" s="392"/>
      <c r="G1299" s="392"/>
    </row>
    <row r="1300" spans="1:7" ht="15" customHeight="1">
      <c r="A1300" s="391"/>
      <c r="B1300" s="392"/>
      <c r="C1300" s="392"/>
      <c r="D1300" s="392"/>
      <c r="E1300" s="392"/>
      <c r="F1300" s="392"/>
      <c r="G1300" s="392"/>
    </row>
    <row r="1301" spans="1:7" ht="15" customHeight="1">
      <c r="A1301" s="391"/>
      <c r="B1301" s="392"/>
      <c r="C1301" s="392"/>
      <c r="D1301" s="392"/>
      <c r="E1301" s="392"/>
      <c r="F1301" s="392"/>
      <c r="G1301" s="392"/>
    </row>
    <row r="1302" spans="1:7" ht="15" customHeight="1">
      <c r="A1302" s="391"/>
      <c r="B1302" s="392"/>
      <c r="C1302" s="392"/>
      <c r="D1302" s="392"/>
      <c r="E1302" s="392"/>
      <c r="F1302" s="392"/>
      <c r="G1302" s="392"/>
    </row>
    <row r="1303" spans="1:7" ht="15" customHeight="1">
      <c r="A1303" s="391"/>
      <c r="B1303" s="392"/>
      <c r="C1303" s="392"/>
      <c r="D1303" s="392"/>
      <c r="E1303" s="392"/>
      <c r="F1303" s="392"/>
      <c r="G1303" s="392"/>
    </row>
    <row r="1304" spans="1:7" ht="15" customHeight="1">
      <c r="A1304" s="391"/>
      <c r="B1304" s="392"/>
      <c r="C1304" s="392"/>
      <c r="D1304" s="392"/>
      <c r="E1304" s="392"/>
      <c r="F1304" s="392"/>
      <c r="G1304" s="392"/>
    </row>
    <row r="1305" spans="1:7" ht="15" customHeight="1">
      <c r="A1305" s="391"/>
      <c r="B1305" s="392"/>
      <c r="C1305" s="392"/>
      <c r="D1305" s="392"/>
      <c r="E1305" s="392"/>
      <c r="F1305" s="392"/>
      <c r="G1305" s="392"/>
    </row>
    <row r="1306" spans="1:7" ht="15" customHeight="1">
      <c r="A1306" s="391"/>
      <c r="B1306" s="392"/>
      <c r="C1306" s="392"/>
      <c r="D1306" s="392"/>
      <c r="E1306" s="392"/>
      <c r="F1306" s="392"/>
      <c r="G1306" s="392"/>
    </row>
    <row r="1307" spans="1:7" ht="15" customHeight="1">
      <c r="A1307" s="391"/>
      <c r="B1307" s="392"/>
      <c r="C1307" s="392"/>
      <c r="D1307" s="392"/>
      <c r="E1307" s="392"/>
      <c r="F1307" s="392"/>
      <c r="G1307" s="392"/>
    </row>
    <row r="1308" spans="1:7" ht="15" customHeight="1">
      <c r="A1308" s="391"/>
      <c r="B1308" s="392"/>
      <c r="C1308" s="392"/>
      <c r="D1308" s="392"/>
      <c r="E1308" s="392"/>
      <c r="F1308" s="392"/>
      <c r="G1308" s="392"/>
    </row>
    <row r="1309" spans="1:7" ht="15" customHeight="1">
      <c r="A1309" s="391"/>
      <c r="B1309" s="392"/>
      <c r="C1309" s="392"/>
      <c r="D1309" s="392"/>
      <c r="E1309" s="392"/>
      <c r="F1309" s="392"/>
      <c r="G1309" s="392"/>
    </row>
    <row r="1310" spans="1:7" ht="15" customHeight="1">
      <c r="A1310" s="391"/>
      <c r="B1310" s="392"/>
      <c r="C1310" s="392"/>
      <c r="D1310" s="392"/>
      <c r="E1310" s="392"/>
      <c r="F1310" s="392"/>
      <c r="G1310" s="392"/>
    </row>
    <row r="1311" spans="1:7" ht="15" customHeight="1">
      <c r="A1311" s="391"/>
      <c r="B1311" s="392"/>
      <c r="C1311" s="392"/>
      <c r="D1311" s="392"/>
      <c r="E1311" s="392"/>
      <c r="F1311" s="392"/>
      <c r="G1311" s="392"/>
    </row>
    <row r="1312" spans="1:7" ht="15" customHeight="1">
      <c r="A1312" s="391"/>
      <c r="B1312" s="392"/>
      <c r="C1312" s="392"/>
      <c r="D1312" s="392"/>
      <c r="E1312" s="392"/>
      <c r="F1312" s="392"/>
      <c r="G1312" s="392"/>
    </row>
    <row r="1313" spans="1:7" ht="15" customHeight="1">
      <c r="A1313" s="391"/>
      <c r="B1313" s="392"/>
      <c r="C1313" s="392"/>
      <c r="D1313" s="392"/>
      <c r="E1313" s="392"/>
      <c r="F1313" s="392"/>
      <c r="G1313" s="392"/>
    </row>
    <row r="1314" spans="1:7" ht="15" customHeight="1">
      <c r="A1314" s="391"/>
      <c r="B1314" s="392"/>
      <c r="C1314" s="392"/>
      <c r="D1314" s="392"/>
      <c r="E1314" s="392"/>
      <c r="F1314" s="392"/>
      <c r="G1314" s="392"/>
    </row>
    <row r="1315" spans="1:7" ht="15" customHeight="1">
      <c r="A1315" s="391"/>
      <c r="B1315" s="392"/>
      <c r="C1315" s="392"/>
      <c r="D1315" s="392"/>
      <c r="E1315" s="392"/>
      <c r="F1315" s="392"/>
      <c r="G1315" s="392"/>
    </row>
    <row r="1316" spans="1:7" ht="15" customHeight="1">
      <c r="A1316" s="391"/>
      <c r="B1316" s="392"/>
      <c r="C1316" s="392"/>
      <c r="D1316" s="392"/>
      <c r="E1316" s="392"/>
      <c r="F1316" s="392"/>
      <c r="G1316" s="392"/>
    </row>
    <row r="1317" spans="1:7" ht="15" customHeight="1">
      <c r="A1317" s="391"/>
      <c r="B1317" s="392"/>
      <c r="C1317" s="392"/>
      <c r="D1317" s="392"/>
      <c r="E1317" s="392"/>
      <c r="F1317" s="392"/>
      <c r="G1317" s="392"/>
    </row>
    <row r="1318" spans="1:7" ht="15" customHeight="1">
      <c r="A1318" s="391"/>
      <c r="B1318" s="392"/>
      <c r="C1318" s="392"/>
      <c r="D1318" s="392"/>
      <c r="E1318" s="392"/>
      <c r="F1318" s="392"/>
      <c r="G1318" s="392"/>
    </row>
    <row r="1319" spans="1:7" ht="15" customHeight="1">
      <c r="A1319" s="391"/>
      <c r="B1319" s="392"/>
      <c r="C1319" s="392"/>
      <c r="D1319" s="392"/>
      <c r="E1319" s="392"/>
      <c r="F1319" s="392"/>
      <c r="G1319" s="392"/>
    </row>
    <row r="1320" spans="1:7" ht="15" customHeight="1">
      <c r="A1320" s="391"/>
      <c r="B1320" s="392"/>
      <c r="C1320" s="392"/>
      <c r="D1320" s="392"/>
      <c r="E1320" s="392"/>
      <c r="F1320" s="392"/>
      <c r="G1320" s="392"/>
    </row>
    <row r="1321" spans="1:7" ht="15" customHeight="1">
      <c r="A1321" s="391"/>
      <c r="B1321" s="392"/>
      <c r="C1321" s="392"/>
      <c r="D1321" s="392"/>
      <c r="E1321" s="392"/>
      <c r="F1321" s="392"/>
      <c r="G1321" s="392"/>
    </row>
    <row r="1322" spans="1:7" ht="15" customHeight="1">
      <c r="A1322" s="391"/>
      <c r="B1322" s="392"/>
      <c r="C1322" s="392"/>
      <c r="D1322" s="392"/>
      <c r="E1322" s="392"/>
      <c r="F1322" s="392"/>
      <c r="G1322" s="392"/>
    </row>
    <row r="1323" spans="1:7" ht="15" customHeight="1">
      <c r="A1323" s="391"/>
      <c r="B1323" s="392"/>
      <c r="C1323" s="392"/>
      <c r="D1323" s="392"/>
      <c r="E1323" s="392"/>
      <c r="F1323" s="392"/>
      <c r="G1323" s="392"/>
    </row>
    <row r="1324" spans="1:7" ht="15" customHeight="1">
      <c r="A1324" s="391"/>
      <c r="B1324" s="392"/>
      <c r="C1324" s="392"/>
      <c r="D1324" s="392"/>
      <c r="E1324" s="392"/>
      <c r="F1324" s="392"/>
      <c r="G1324" s="392"/>
    </row>
    <row r="1325" spans="1:7" ht="15" customHeight="1">
      <c r="A1325" s="391"/>
      <c r="B1325" s="392"/>
      <c r="C1325" s="392"/>
      <c r="D1325" s="392"/>
      <c r="E1325" s="392"/>
      <c r="F1325" s="392"/>
      <c r="G1325" s="392"/>
    </row>
    <row r="1326" spans="1:7" ht="15" customHeight="1">
      <c r="A1326" s="391"/>
      <c r="B1326" s="392"/>
      <c r="C1326" s="392"/>
      <c r="D1326" s="392"/>
      <c r="E1326" s="392"/>
      <c r="F1326" s="392"/>
      <c r="G1326" s="392"/>
    </row>
    <row r="1327" spans="1:7" ht="15" customHeight="1">
      <c r="A1327" s="391"/>
      <c r="B1327" s="392"/>
      <c r="C1327" s="392"/>
      <c r="D1327" s="392"/>
      <c r="E1327" s="392"/>
      <c r="F1327" s="392"/>
      <c r="G1327" s="392"/>
    </row>
    <row r="1328" spans="1:7" ht="15" customHeight="1">
      <c r="A1328" s="391"/>
      <c r="B1328" s="392"/>
      <c r="C1328" s="392"/>
      <c r="D1328" s="392"/>
      <c r="E1328" s="392"/>
      <c r="F1328" s="392"/>
      <c r="G1328" s="392"/>
    </row>
    <row r="1329" spans="1:7" ht="15" customHeight="1">
      <c r="A1329" s="391"/>
      <c r="B1329" s="392"/>
      <c r="C1329" s="392"/>
      <c r="D1329" s="392"/>
      <c r="E1329" s="392"/>
      <c r="F1329" s="392"/>
      <c r="G1329" s="392"/>
    </row>
    <row r="1330" spans="1:7" ht="15" customHeight="1">
      <c r="A1330" s="391"/>
      <c r="B1330" s="392"/>
      <c r="C1330" s="392"/>
      <c r="D1330" s="392"/>
      <c r="E1330" s="392"/>
      <c r="F1330" s="392"/>
      <c r="G1330" s="392"/>
    </row>
    <row r="1331" spans="1:7" ht="15" customHeight="1">
      <c r="A1331" s="391"/>
      <c r="B1331" s="392"/>
      <c r="C1331" s="392"/>
      <c r="D1331" s="392"/>
      <c r="E1331" s="392"/>
      <c r="F1331" s="392"/>
      <c r="G1331" s="392"/>
    </row>
    <row r="1332" spans="1:7" ht="15" customHeight="1">
      <c r="A1332" s="391"/>
      <c r="B1332" s="392"/>
      <c r="C1332" s="392"/>
      <c r="D1332" s="392"/>
      <c r="E1332" s="392"/>
      <c r="F1332" s="392"/>
      <c r="G1332" s="392"/>
    </row>
    <row r="1333" spans="1:7" ht="15" customHeight="1">
      <c r="A1333" s="391"/>
      <c r="B1333" s="392"/>
      <c r="C1333" s="392"/>
      <c r="D1333" s="392"/>
      <c r="E1333" s="392"/>
      <c r="F1333" s="392"/>
      <c r="G1333" s="392"/>
    </row>
    <row r="1334" spans="1:7" ht="15" customHeight="1">
      <c r="A1334" s="391"/>
      <c r="B1334" s="392"/>
      <c r="C1334" s="392"/>
      <c r="D1334" s="392"/>
      <c r="E1334" s="392"/>
      <c r="F1334" s="392"/>
      <c r="G1334" s="392"/>
    </row>
    <row r="1335" spans="1:7" ht="15" customHeight="1">
      <c r="A1335" s="391"/>
      <c r="B1335" s="392"/>
      <c r="C1335" s="392"/>
      <c r="D1335" s="392"/>
      <c r="E1335" s="392"/>
      <c r="F1335" s="392"/>
      <c r="G1335" s="392"/>
    </row>
    <row r="1336" spans="1:7" ht="15" customHeight="1">
      <c r="A1336" s="391"/>
      <c r="B1336" s="392"/>
      <c r="C1336" s="392"/>
      <c r="D1336" s="392"/>
      <c r="E1336" s="392"/>
      <c r="F1336" s="392"/>
      <c r="G1336" s="392"/>
    </row>
    <row r="1337" spans="1:7" ht="15" customHeight="1">
      <c r="A1337" s="391"/>
      <c r="B1337" s="392"/>
      <c r="C1337" s="392"/>
      <c r="D1337" s="392"/>
      <c r="E1337" s="392"/>
      <c r="F1337" s="392"/>
      <c r="G1337" s="392"/>
    </row>
    <row r="1338" spans="1:7" ht="15" customHeight="1">
      <c r="A1338" s="391"/>
      <c r="B1338" s="392"/>
      <c r="C1338" s="392"/>
      <c r="D1338" s="392"/>
      <c r="E1338" s="392"/>
      <c r="F1338" s="392"/>
      <c r="G1338" s="392"/>
    </row>
    <row r="1339" spans="1:7" ht="15" customHeight="1">
      <c r="A1339" s="391"/>
      <c r="B1339" s="392"/>
      <c r="C1339" s="392"/>
      <c r="D1339" s="392"/>
      <c r="E1339" s="392"/>
      <c r="F1339" s="392"/>
      <c r="G1339" s="392"/>
    </row>
    <row r="1340" spans="1:7" ht="15" customHeight="1">
      <c r="A1340" s="391"/>
      <c r="B1340" s="392"/>
      <c r="C1340" s="392"/>
      <c r="D1340" s="392"/>
      <c r="E1340" s="392"/>
      <c r="F1340" s="392"/>
      <c r="G1340" s="392"/>
    </row>
    <row r="1341" spans="1:7" ht="15" customHeight="1">
      <c r="A1341" s="391"/>
      <c r="B1341" s="392"/>
      <c r="C1341" s="392"/>
      <c r="D1341" s="392"/>
      <c r="E1341" s="392"/>
      <c r="F1341" s="392"/>
      <c r="G1341" s="392"/>
    </row>
    <row r="1342" spans="1:7" ht="15" customHeight="1">
      <c r="A1342" s="391"/>
      <c r="B1342" s="392"/>
      <c r="C1342" s="392"/>
      <c r="D1342" s="392"/>
      <c r="E1342" s="392"/>
      <c r="F1342" s="392"/>
      <c r="G1342" s="392"/>
    </row>
    <row r="1343" spans="1:7" ht="15" customHeight="1">
      <c r="A1343" s="391"/>
      <c r="B1343" s="392"/>
      <c r="C1343" s="392"/>
      <c r="D1343" s="392"/>
      <c r="E1343" s="392"/>
      <c r="F1343" s="392"/>
      <c r="G1343" s="392"/>
    </row>
    <row r="1344" spans="1:7" ht="15" customHeight="1">
      <c r="A1344" s="391"/>
      <c r="B1344" s="392"/>
      <c r="C1344" s="392"/>
      <c r="D1344" s="392"/>
      <c r="E1344" s="392"/>
      <c r="F1344" s="392"/>
      <c r="G1344" s="392"/>
    </row>
    <row r="1345" spans="1:7" ht="15" customHeight="1">
      <c r="A1345" s="391"/>
      <c r="B1345" s="392"/>
      <c r="C1345" s="392"/>
      <c r="D1345" s="392"/>
      <c r="E1345" s="392"/>
      <c r="F1345" s="392"/>
      <c r="G1345" s="392"/>
    </row>
    <row r="1346" spans="1:7" ht="15" customHeight="1">
      <c r="A1346" s="391"/>
      <c r="B1346" s="392"/>
      <c r="C1346" s="392"/>
      <c r="D1346" s="392"/>
      <c r="E1346" s="392"/>
      <c r="F1346" s="392"/>
      <c r="G1346" s="392"/>
    </row>
    <row r="1347" spans="1:7" ht="15" customHeight="1">
      <c r="A1347" s="391"/>
      <c r="B1347" s="392"/>
      <c r="C1347" s="392"/>
      <c r="D1347" s="392"/>
      <c r="E1347" s="392"/>
      <c r="F1347" s="392"/>
      <c r="G1347" s="392"/>
    </row>
    <row r="1348" spans="1:7" ht="15" customHeight="1">
      <c r="A1348" s="391"/>
      <c r="B1348" s="392"/>
      <c r="C1348" s="392"/>
      <c r="D1348" s="392"/>
      <c r="E1348" s="392"/>
      <c r="F1348" s="392"/>
      <c r="G1348" s="392"/>
    </row>
    <row r="1349" spans="1:7" ht="15" customHeight="1">
      <c r="A1349" s="391"/>
      <c r="B1349" s="392"/>
      <c r="C1349" s="392"/>
      <c r="D1349" s="392"/>
      <c r="E1349" s="392"/>
      <c r="F1349" s="392"/>
      <c r="G1349" s="392"/>
    </row>
    <row r="1350" spans="1:7" ht="15" customHeight="1">
      <c r="A1350" s="391"/>
      <c r="B1350" s="392"/>
      <c r="C1350" s="392"/>
      <c r="D1350" s="392"/>
      <c r="E1350" s="392"/>
      <c r="F1350" s="392"/>
      <c r="G1350" s="392"/>
    </row>
    <row r="1351" spans="1:7" ht="15" customHeight="1">
      <c r="A1351" s="391"/>
      <c r="B1351" s="392"/>
      <c r="C1351" s="392"/>
      <c r="D1351" s="392"/>
      <c r="E1351" s="392"/>
      <c r="F1351" s="392"/>
      <c r="G1351" s="392"/>
    </row>
    <row r="1352" spans="1:7" ht="15" customHeight="1">
      <c r="A1352" s="391"/>
      <c r="B1352" s="392"/>
      <c r="C1352" s="392"/>
      <c r="D1352" s="392"/>
      <c r="E1352" s="392"/>
      <c r="F1352" s="392"/>
      <c r="G1352" s="392"/>
    </row>
    <row r="1353" spans="1:7" ht="15" customHeight="1">
      <c r="A1353" s="391"/>
      <c r="B1353" s="392"/>
      <c r="C1353" s="392"/>
      <c r="D1353" s="392"/>
      <c r="E1353" s="392"/>
      <c r="F1353" s="392"/>
      <c r="G1353" s="392"/>
    </row>
    <row r="1354" spans="1:7" ht="15" customHeight="1">
      <c r="A1354" s="391"/>
      <c r="B1354" s="392"/>
      <c r="C1354" s="392"/>
      <c r="D1354" s="392"/>
      <c r="E1354" s="392"/>
      <c r="F1354" s="392"/>
      <c r="G1354" s="392"/>
    </row>
    <row r="1355" spans="1:7" ht="15" customHeight="1">
      <c r="A1355" s="391"/>
      <c r="B1355" s="392"/>
      <c r="C1355" s="392"/>
      <c r="D1355" s="392"/>
      <c r="E1355" s="392"/>
      <c r="F1355" s="392"/>
      <c r="G1355" s="392"/>
    </row>
    <row r="1356" spans="1:7" ht="15" customHeight="1">
      <c r="A1356" s="391"/>
      <c r="B1356" s="392"/>
      <c r="C1356" s="392"/>
      <c r="D1356" s="392"/>
      <c r="E1356" s="392"/>
      <c r="F1356" s="392"/>
      <c r="G1356" s="392"/>
    </row>
    <row r="1357" spans="1:7" ht="15" customHeight="1">
      <c r="A1357" s="391"/>
      <c r="B1357" s="392"/>
      <c r="C1357" s="392"/>
      <c r="D1357" s="392"/>
      <c r="E1357" s="392"/>
      <c r="F1357" s="392"/>
      <c r="G1357" s="392"/>
    </row>
    <row r="1358" spans="1:7" ht="15" customHeight="1">
      <c r="A1358" s="391"/>
      <c r="B1358" s="392"/>
      <c r="C1358" s="392"/>
      <c r="D1358" s="392"/>
      <c r="E1358" s="392"/>
      <c r="F1358" s="392"/>
      <c r="G1358" s="392"/>
    </row>
    <row r="1359" spans="1:7" ht="15" customHeight="1">
      <c r="A1359" s="391"/>
      <c r="B1359" s="392"/>
      <c r="C1359" s="392"/>
      <c r="D1359" s="392"/>
      <c r="E1359" s="392"/>
      <c r="F1359" s="392"/>
      <c r="G1359" s="392"/>
    </row>
    <row r="1360" spans="1:7" ht="15" customHeight="1">
      <c r="A1360" s="391"/>
      <c r="B1360" s="392"/>
      <c r="C1360" s="392"/>
      <c r="D1360" s="392"/>
      <c r="E1360" s="392"/>
      <c r="F1360" s="392"/>
      <c r="G1360" s="392"/>
    </row>
    <row r="1361" spans="1:7" ht="15" customHeight="1">
      <c r="A1361" s="391"/>
      <c r="B1361" s="392"/>
      <c r="C1361" s="392"/>
      <c r="D1361" s="392"/>
      <c r="E1361" s="392"/>
      <c r="F1361" s="392"/>
      <c r="G1361" s="392"/>
    </row>
    <row r="1362" spans="1:7" ht="15" customHeight="1">
      <c r="A1362" s="391"/>
      <c r="B1362" s="392"/>
      <c r="C1362" s="392"/>
      <c r="D1362" s="392"/>
      <c r="E1362" s="392"/>
      <c r="F1362" s="392"/>
      <c r="G1362" s="392"/>
    </row>
    <row r="1363" spans="1:7" ht="15" customHeight="1">
      <c r="A1363" s="391"/>
      <c r="B1363" s="392"/>
      <c r="C1363" s="392"/>
      <c r="D1363" s="392"/>
      <c r="E1363" s="392"/>
      <c r="F1363" s="392"/>
      <c r="G1363" s="392"/>
    </row>
    <row r="1364" spans="1:7" ht="15" customHeight="1">
      <c r="A1364" s="391"/>
      <c r="B1364" s="392"/>
      <c r="C1364" s="392"/>
      <c r="D1364" s="392"/>
      <c r="E1364" s="392"/>
      <c r="F1364" s="392"/>
      <c r="G1364" s="392"/>
    </row>
    <row r="1365" spans="1:7" ht="15" customHeight="1">
      <c r="A1365" s="391"/>
      <c r="B1365" s="392"/>
      <c r="C1365" s="392"/>
      <c r="D1365" s="392"/>
      <c r="E1365" s="392"/>
      <c r="F1365" s="392"/>
      <c r="G1365" s="392"/>
    </row>
    <row r="1366" spans="1:7" ht="15" customHeight="1">
      <c r="A1366" s="391"/>
      <c r="B1366" s="392"/>
      <c r="C1366" s="392"/>
      <c r="D1366" s="392"/>
      <c r="E1366" s="392"/>
      <c r="F1366" s="392"/>
      <c r="G1366" s="392"/>
    </row>
    <row r="1367" spans="1:7" ht="15" customHeight="1">
      <c r="A1367" s="391"/>
      <c r="B1367" s="392"/>
      <c r="C1367" s="392"/>
      <c r="D1367" s="392"/>
      <c r="E1367" s="392"/>
      <c r="F1367" s="392"/>
      <c r="G1367" s="392"/>
    </row>
    <row r="1368" spans="1:7" ht="15" customHeight="1">
      <c r="A1368" s="391"/>
      <c r="B1368" s="392"/>
      <c r="C1368" s="392"/>
      <c r="D1368" s="392"/>
      <c r="E1368" s="392"/>
      <c r="F1368" s="392"/>
      <c r="G1368" s="392"/>
    </row>
    <row r="1369" spans="1:7" ht="15" customHeight="1">
      <c r="A1369" s="391"/>
      <c r="B1369" s="392"/>
      <c r="C1369" s="392"/>
      <c r="D1369" s="392"/>
      <c r="E1369" s="392"/>
      <c r="F1369" s="392"/>
      <c r="G1369" s="392"/>
    </row>
    <row r="1370" spans="1:7" ht="15" customHeight="1">
      <c r="A1370" s="391"/>
      <c r="B1370" s="392"/>
      <c r="C1370" s="392"/>
      <c r="D1370" s="392"/>
      <c r="E1370" s="392"/>
      <c r="F1370" s="392"/>
      <c r="G1370" s="392"/>
    </row>
    <row r="1371" spans="1:7" ht="15" customHeight="1">
      <c r="A1371" s="391"/>
      <c r="B1371" s="392"/>
      <c r="C1371" s="392"/>
      <c r="D1371" s="392"/>
      <c r="E1371" s="392"/>
      <c r="F1371" s="392"/>
      <c r="G1371" s="392"/>
    </row>
    <row r="1372" spans="1:7" ht="15" customHeight="1">
      <c r="A1372" s="391"/>
      <c r="B1372" s="392"/>
      <c r="C1372" s="392"/>
      <c r="D1372" s="392"/>
      <c r="E1372" s="392"/>
      <c r="F1372" s="392"/>
      <c r="G1372" s="392"/>
    </row>
    <row r="1373" spans="1:7" ht="15" customHeight="1">
      <c r="A1373" s="391"/>
      <c r="B1373" s="392"/>
      <c r="C1373" s="392"/>
      <c r="D1373" s="392"/>
      <c r="E1373" s="392"/>
      <c r="F1373" s="392"/>
      <c r="G1373" s="392"/>
    </row>
    <row r="1374" spans="1:7" ht="15" customHeight="1">
      <c r="A1374" s="391"/>
      <c r="B1374" s="392"/>
      <c r="C1374" s="392"/>
      <c r="D1374" s="392"/>
      <c r="E1374" s="392"/>
      <c r="F1374" s="392"/>
      <c r="G1374" s="392"/>
    </row>
    <row r="1375" spans="1:7" ht="15" customHeight="1">
      <c r="A1375" s="391"/>
      <c r="B1375" s="392"/>
      <c r="C1375" s="392"/>
      <c r="D1375" s="392"/>
      <c r="E1375" s="392"/>
      <c r="F1375" s="392"/>
      <c r="G1375" s="392"/>
    </row>
    <row r="1376" spans="1:7" ht="15" customHeight="1">
      <c r="A1376" s="391"/>
      <c r="B1376" s="392"/>
      <c r="C1376" s="392"/>
      <c r="D1376" s="392"/>
      <c r="E1376" s="392"/>
      <c r="F1376" s="392"/>
      <c r="G1376" s="392"/>
    </row>
    <row r="1377" spans="1:7" ht="15" customHeight="1">
      <c r="A1377" s="391"/>
      <c r="B1377" s="392"/>
      <c r="C1377" s="392"/>
      <c r="D1377" s="392"/>
      <c r="E1377" s="392"/>
      <c r="F1377" s="392"/>
      <c r="G1377" s="392"/>
    </row>
    <row r="1378" spans="1:7" ht="15" customHeight="1">
      <c r="A1378" s="391"/>
      <c r="B1378" s="392"/>
      <c r="C1378" s="392"/>
      <c r="D1378" s="392"/>
      <c r="E1378" s="392"/>
      <c r="F1378" s="392"/>
      <c r="G1378" s="392"/>
    </row>
    <row r="1379" spans="1:7" ht="15" customHeight="1">
      <c r="A1379" s="391"/>
      <c r="B1379" s="392"/>
      <c r="C1379" s="392"/>
      <c r="D1379" s="392"/>
      <c r="E1379" s="392"/>
      <c r="F1379" s="392"/>
      <c r="G1379" s="392"/>
    </row>
    <row r="1380" spans="1:7" ht="15" customHeight="1">
      <c r="A1380" s="391"/>
      <c r="B1380" s="392"/>
      <c r="C1380" s="392"/>
      <c r="D1380" s="392"/>
      <c r="E1380" s="392"/>
      <c r="F1380" s="392"/>
      <c r="G1380" s="392"/>
    </row>
    <row r="1381" spans="1:7" ht="15" customHeight="1">
      <c r="A1381" s="391"/>
      <c r="B1381" s="392"/>
      <c r="C1381" s="392"/>
      <c r="D1381" s="392"/>
      <c r="E1381" s="392"/>
      <c r="F1381" s="392"/>
      <c r="G1381" s="392"/>
    </row>
    <row r="1382" spans="1:7" ht="15" customHeight="1">
      <c r="A1382" s="391"/>
      <c r="B1382" s="392"/>
      <c r="C1382" s="392"/>
      <c r="D1382" s="392"/>
      <c r="E1382" s="392"/>
      <c r="F1382" s="392"/>
      <c r="G1382" s="392"/>
    </row>
    <row r="1383" spans="1:7" ht="15" customHeight="1">
      <c r="A1383" s="391"/>
      <c r="B1383" s="392"/>
      <c r="C1383" s="392"/>
      <c r="D1383" s="392"/>
      <c r="E1383" s="392"/>
      <c r="F1383" s="392"/>
      <c r="G1383" s="392"/>
    </row>
    <row r="1384" spans="1:7" ht="15" customHeight="1">
      <c r="A1384" s="391"/>
      <c r="B1384" s="392"/>
      <c r="C1384" s="392"/>
      <c r="D1384" s="392"/>
      <c r="E1384" s="392"/>
      <c r="F1384" s="392"/>
      <c r="G1384" s="392"/>
    </row>
    <row r="1385" spans="1:7" ht="15" customHeight="1">
      <c r="A1385" s="391"/>
      <c r="B1385" s="392"/>
      <c r="C1385" s="392"/>
      <c r="D1385" s="392"/>
      <c r="E1385" s="392"/>
      <c r="F1385" s="392"/>
      <c r="G1385" s="392"/>
    </row>
    <row r="1386" spans="1:7" ht="15" customHeight="1">
      <c r="A1386" s="391"/>
      <c r="B1386" s="392"/>
      <c r="C1386" s="392"/>
      <c r="D1386" s="392"/>
      <c r="E1386" s="392"/>
      <c r="F1386" s="392"/>
      <c r="G1386" s="392"/>
    </row>
    <row r="1387" spans="1:7" ht="15" customHeight="1">
      <c r="A1387" s="391"/>
      <c r="B1387" s="392"/>
      <c r="C1387" s="392"/>
      <c r="D1387" s="392"/>
      <c r="E1387" s="392"/>
      <c r="F1387" s="392"/>
      <c r="G1387" s="392"/>
    </row>
    <row r="1388" spans="1:7" ht="15" customHeight="1">
      <c r="A1388" s="391"/>
      <c r="B1388" s="392"/>
      <c r="C1388" s="392"/>
      <c r="D1388" s="392"/>
      <c r="E1388" s="392"/>
      <c r="F1388" s="392"/>
      <c r="G1388" s="392"/>
    </row>
    <row r="1389" spans="1:7" ht="15" customHeight="1">
      <c r="A1389" s="391"/>
      <c r="B1389" s="392"/>
      <c r="C1389" s="392"/>
      <c r="D1389" s="392"/>
      <c r="E1389" s="392"/>
      <c r="F1389" s="392"/>
      <c r="G1389" s="392"/>
    </row>
    <row r="1390" spans="1:7" ht="15" customHeight="1">
      <c r="A1390" s="391"/>
      <c r="B1390" s="392"/>
      <c r="C1390" s="392"/>
      <c r="D1390" s="392"/>
      <c r="E1390" s="392"/>
      <c r="F1390" s="392"/>
      <c r="G1390" s="392"/>
    </row>
    <row r="1391" spans="1:7" ht="15" customHeight="1">
      <c r="A1391" s="391"/>
      <c r="B1391" s="392"/>
      <c r="C1391" s="392"/>
      <c r="D1391" s="392"/>
      <c r="E1391" s="392"/>
      <c r="F1391" s="392"/>
      <c r="G1391" s="392"/>
    </row>
    <row r="1392" spans="1:7" ht="15" customHeight="1">
      <c r="A1392" s="391"/>
      <c r="B1392" s="392"/>
      <c r="C1392" s="392"/>
      <c r="D1392" s="392"/>
      <c r="E1392" s="392"/>
      <c r="F1392" s="392"/>
      <c r="G1392" s="392"/>
    </row>
    <row r="1393" spans="1:7" ht="15" customHeight="1">
      <c r="A1393" s="391"/>
      <c r="B1393" s="392"/>
      <c r="C1393" s="392"/>
      <c r="D1393" s="392"/>
      <c r="E1393" s="392"/>
      <c r="F1393" s="392"/>
      <c r="G1393" s="392"/>
    </row>
    <row r="1394" spans="1:7" ht="15" customHeight="1">
      <c r="A1394" s="391"/>
      <c r="B1394" s="392"/>
      <c r="C1394" s="392"/>
      <c r="D1394" s="392"/>
      <c r="E1394" s="392"/>
      <c r="F1394" s="392"/>
      <c r="G1394" s="392"/>
    </row>
    <row r="1395" spans="1:7" ht="15" customHeight="1">
      <c r="A1395" s="391"/>
      <c r="B1395" s="392"/>
      <c r="C1395" s="392"/>
      <c r="D1395" s="392"/>
      <c r="E1395" s="392"/>
      <c r="F1395" s="392"/>
      <c r="G1395" s="392"/>
    </row>
    <row r="1396" spans="1:7" ht="15" customHeight="1">
      <c r="A1396" s="391"/>
      <c r="B1396" s="392"/>
      <c r="C1396" s="392"/>
      <c r="D1396" s="392"/>
      <c r="E1396" s="392"/>
      <c r="F1396" s="392"/>
      <c r="G1396" s="392"/>
    </row>
    <row r="1397" spans="1:7" ht="15" customHeight="1">
      <c r="A1397" s="391"/>
      <c r="B1397" s="392"/>
      <c r="C1397" s="392"/>
      <c r="D1397" s="392"/>
      <c r="E1397" s="392"/>
      <c r="F1397" s="392"/>
      <c r="G1397" s="392"/>
    </row>
    <row r="1398" spans="1:7" ht="15" customHeight="1">
      <c r="A1398" s="391"/>
      <c r="B1398" s="392"/>
      <c r="C1398" s="392"/>
      <c r="D1398" s="392"/>
      <c r="E1398" s="392"/>
      <c r="F1398" s="392"/>
      <c r="G1398" s="392"/>
    </row>
    <row r="1399" spans="1:7" ht="15" customHeight="1">
      <c r="A1399" s="391"/>
      <c r="B1399" s="392"/>
      <c r="C1399" s="392"/>
      <c r="D1399" s="392"/>
      <c r="E1399" s="392"/>
      <c r="F1399" s="392"/>
      <c r="G1399" s="392"/>
    </row>
    <row r="1400" spans="1:7" ht="15" customHeight="1">
      <c r="A1400" s="391"/>
      <c r="B1400" s="392"/>
      <c r="C1400" s="392"/>
      <c r="D1400" s="392"/>
      <c r="E1400" s="392"/>
      <c r="F1400" s="392"/>
      <c r="G1400" s="392"/>
    </row>
    <row r="1401" spans="1:7" ht="15" customHeight="1">
      <c r="A1401" s="391"/>
      <c r="B1401" s="392"/>
      <c r="C1401" s="392"/>
      <c r="D1401" s="392"/>
      <c r="E1401" s="392"/>
      <c r="F1401" s="392"/>
      <c r="G1401" s="392"/>
    </row>
    <row r="1402" spans="1:7" ht="15" customHeight="1">
      <c r="A1402" s="391"/>
      <c r="B1402" s="392"/>
      <c r="C1402" s="392"/>
      <c r="D1402" s="392"/>
      <c r="E1402" s="392"/>
      <c r="F1402" s="392"/>
      <c r="G1402" s="392"/>
    </row>
    <row r="1403" spans="1:7" ht="15" customHeight="1">
      <c r="A1403" s="391"/>
      <c r="B1403" s="392"/>
      <c r="C1403" s="392"/>
      <c r="D1403" s="392"/>
      <c r="E1403" s="392"/>
      <c r="F1403" s="392"/>
      <c r="G1403" s="392"/>
    </row>
    <row r="1404" spans="1:7" ht="15" customHeight="1">
      <c r="A1404" s="391"/>
      <c r="B1404" s="392"/>
      <c r="C1404" s="392"/>
      <c r="D1404" s="392"/>
      <c r="E1404" s="392"/>
      <c r="F1404" s="392"/>
      <c r="G1404" s="392"/>
    </row>
    <row r="1405" spans="1:7" ht="15" customHeight="1">
      <c r="A1405" s="391"/>
      <c r="B1405" s="392"/>
      <c r="C1405" s="392"/>
      <c r="D1405" s="392"/>
      <c r="E1405" s="392"/>
      <c r="F1405" s="392"/>
      <c r="G1405" s="392"/>
    </row>
    <row r="1406" spans="1:7" ht="15" customHeight="1">
      <c r="A1406" s="391"/>
      <c r="B1406" s="392"/>
      <c r="C1406" s="392"/>
      <c r="D1406" s="392"/>
      <c r="E1406" s="392"/>
      <c r="F1406" s="392"/>
      <c r="G1406" s="392"/>
    </row>
    <row r="1407" spans="1:7" ht="15" customHeight="1">
      <c r="A1407" s="391"/>
      <c r="B1407" s="392"/>
      <c r="C1407" s="392"/>
      <c r="D1407" s="392"/>
      <c r="E1407" s="392"/>
      <c r="F1407" s="392"/>
      <c r="G1407" s="392"/>
    </row>
    <row r="1408" spans="1:7" ht="15" customHeight="1">
      <c r="A1408" s="391"/>
      <c r="B1408" s="392"/>
      <c r="C1408" s="392"/>
      <c r="D1408" s="392"/>
      <c r="E1408" s="392"/>
      <c r="F1408" s="392"/>
      <c r="G1408" s="392"/>
    </row>
    <row r="1409" spans="1:7" ht="15" customHeight="1">
      <c r="A1409" s="391"/>
      <c r="B1409" s="392"/>
      <c r="C1409" s="392"/>
      <c r="D1409" s="392"/>
      <c r="E1409" s="392"/>
      <c r="F1409" s="392"/>
      <c r="G1409" s="392"/>
    </row>
    <row r="1410" spans="1:7" ht="15" customHeight="1">
      <c r="A1410" s="391"/>
      <c r="B1410" s="392"/>
      <c r="C1410" s="392"/>
      <c r="D1410" s="392"/>
      <c r="E1410" s="392"/>
      <c r="F1410" s="392"/>
      <c r="G1410" s="392"/>
    </row>
    <row r="1411" spans="1:7" ht="15" customHeight="1">
      <c r="A1411" s="391"/>
      <c r="B1411" s="392"/>
      <c r="C1411" s="392"/>
      <c r="D1411" s="392"/>
      <c r="E1411" s="392"/>
      <c r="F1411" s="392"/>
      <c r="G1411" s="392"/>
    </row>
    <row r="1412" spans="1:7" ht="15" customHeight="1">
      <c r="A1412" s="391"/>
      <c r="B1412" s="392"/>
      <c r="C1412" s="392"/>
      <c r="D1412" s="392"/>
      <c r="E1412" s="392"/>
      <c r="F1412" s="392"/>
      <c r="G1412" s="392"/>
    </row>
    <row r="1413" spans="1:7" ht="15" customHeight="1">
      <c r="A1413" s="391"/>
      <c r="B1413" s="392"/>
      <c r="C1413" s="392"/>
      <c r="D1413" s="392"/>
      <c r="E1413" s="392"/>
      <c r="F1413" s="392"/>
      <c r="G1413" s="392"/>
    </row>
    <row r="1414" spans="1:7" ht="15" customHeight="1">
      <c r="A1414" s="391"/>
      <c r="B1414" s="392"/>
      <c r="C1414" s="392"/>
      <c r="D1414" s="392"/>
      <c r="E1414" s="392"/>
      <c r="F1414" s="392"/>
      <c r="G1414" s="392"/>
    </row>
    <row r="1415" spans="1:7" ht="15" customHeight="1">
      <c r="A1415" s="391"/>
      <c r="B1415" s="392"/>
      <c r="C1415" s="392"/>
      <c r="D1415" s="392"/>
      <c r="E1415" s="392"/>
      <c r="F1415" s="392"/>
      <c r="G1415" s="392"/>
    </row>
    <row r="1416" spans="1:7" ht="15" customHeight="1">
      <c r="A1416" s="391"/>
      <c r="B1416" s="392"/>
      <c r="C1416" s="392"/>
      <c r="D1416" s="392"/>
      <c r="E1416" s="392"/>
      <c r="F1416" s="392"/>
      <c r="G1416" s="392"/>
    </row>
    <row r="1417" spans="1:7" ht="15" customHeight="1">
      <c r="A1417" s="391"/>
      <c r="B1417" s="392"/>
      <c r="C1417" s="392"/>
      <c r="D1417" s="392"/>
      <c r="E1417" s="392"/>
      <c r="F1417" s="392"/>
      <c r="G1417" s="392"/>
    </row>
    <row r="1418" spans="1:7" ht="15" customHeight="1">
      <c r="A1418" s="391"/>
      <c r="B1418" s="392"/>
      <c r="C1418" s="392"/>
      <c r="D1418" s="392"/>
      <c r="E1418" s="392"/>
      <c r="F1418" s="392"/>
      <c r="G1418" s="392"/>
    </row>
    <row r="1419" spans="1:7" ht="15" customHeight="1">
      <c r="A1419" s="391"/>
      <c r="B1419" s="392"/>
      <c r="C1419" s="392"/>
      <c r="D1419" s="392"/>
      <c r="E1419" s="392"/>
      <c r="F1419" s="392"/>
      <c r="G1419" s="392"/>
    </row>
    <row r="1420" spans="1:7" ht="15" customHeight="1">
      <c r="A1420" s="391"/>
      <c r="B1420" s="392"/>
      <c r="C1420" s="392"/>
      <c r="D1420" s="392"/>
      <c r="E1420" s="392"/>
      <c r="F1420" s="392"/>
      <c r="G1420" s="392"/>
    </row>
    <row r="1421" spans="1:7" ht="15" customHeight="1">
      <c r="A1421" s="391"/>
      <c r="B1421" s="392"/>
      <c r="C1421" s="392"/>
      <c r="D1421" s="392"/>
      <c r="E1421" s="392"/>
      <c r="F1421" s="392"/>
      <c r="G1421" s="392"/>
    </row>
    <row r="1422" spans="1:7" ht="15" customHeight="1">
      <c r="A1422" s="391"/>
      <c r="B1422" s="392"/>
      <c r="C1422" s="392"/>
      <c r="D1422" s="392"/>
      <c r="E1422" s="392"/>
      <c r="F1422" s="392"/>
      <c r="G1422" s="392"/>
    </row>
    <row r="1423" spans="1:7" ht="15" customHeight="1">
      <c r="A1423" s="391"/>
      <c r="B1423" s="392"/>
      <c r="C1423" s="392"/>
      <c r="D1423" s="392"/>
      <c r="E1423" s="392"/>
      <c r="F1423" s="392"/>
      <c r="G1423" s="392"/>
    </row>
    <row r="1424" spans="1:7" ht="15" customHeight="1">
      <c r="A1424" s="391"/>
      <c r="B1424" s="392"/>
      <c r="C1424" s="392"/>
      <c r="D1424" s="392"/>
      <c r="E1424" s="392"/>
      <c r="F1424" s="392"/>
      <c r="G1424" s="392"/>
    </row>
    <row r="1425" spans="1:7" ht="15" customHeight="1">
      <c r="A1425" s="391"/>
      <c r="B1425" s="392"/>
      <c r="C1425" s="392"/>
      <c r="D1425" s="392"/>
      <c r="E1425" s="392"/>
      <c r="F1425" s="392"/>
      <c r="G1425" s="392"/>
    </row>
    <row r="1426" spans="1:7" ht="15" customHeight="1">
      <c r="A1426" s="391"/>
      <c r="B1426" s="392"/>
      <c r="C1426" s="392"/>
      <c r="D1426" s="392"/>
      <c r="E1426" s="392"/>
      <c r="F1426" s="392"/>
      <c r="G1426" s="392"/>
    </row>
    <row r="1427" spans="1:7" ht="15" customHeight="1">
      <c r="A1427" s="391"/>
      <c r="B1427" s="392"/>
      <c r="C1427" s="392"/>
      <c r="D1427" s="392"/>
      <c r="E1427" s="392"/>
      <c r="F1427" s="392"/>
      <c r="G1427" s="392"/>
    </row>
    <row r="1428" spans="1:7" ht="15" customHeight="1">
      <c r="A1428" s="391"/>
      <c r="B1428" s="392"/>
      <c r="C1428" s="392"/>
      <c r="D1428" s="392"/>
      <c r="E1428" s="392"/>
      <c r="F1428" s="392"/>
      <c r="G1428" s="392"/>
    </row>
    <row r="1429" spans="1:7" ht="15" customHeight="1">
      <c r="A1429" s="391"/>
      <c r="B1429" s="392"/>
      <c r="C1429" s="392"/>
      <c r="D1429" s="392"/>
      <c r="E1429" s="392"/>
      <c r="F1429" s="392"/>
      <c r="G1429" s="392"/>
    </row>
    <row r="1430" spans="1:7" ht="15" customHeight="1">
      <c r="A1430" s="391"/>
      <c r="B1430" s="392"/>
      <c r="C1430" s="392"/>
      <c r="D1430" s="392"/>
      <c r="E1430" s="392"/>
      <c r="F1430" s="392"/>
      <c r="G1430" s="392"/>
    </row>
    <row r="1431" spans="1:7" ht="15" customHeight="1">
      <c r="A1431" s="391"/>
      <c r="B1431" s="392"/>
      <c r="C1431" s="392"/>
      <c r="D1431" s="392"/>
      <c r="E1431" s="392"/>
      <c r="F1431" s="392"/>
      <c r="G1431" s="392"/>
    </row>
    <row r="1432" spans="1:7" ht="15" customHeight="1">
      <c r="A1432" s="391"/>
      <c r="B1432" s="392"/>
      <c r="C1432" s="392"/>
      <c r="D1432" s="392"/>
      <c r="E1432" s="392"/>
      <c r="F1432" s="392"/>
      <c r="G1432" s="392"/>
    </row>
    <row r="1433" spans="1:7" ht="15" customHeight="1">
      <c r="A1433" s="391"/>
      <c r="B1433" s="392"/>
      <c r="C1433" s="392"/>
      <c r="D1433" s="392"/>
      <c r="E1433" s="392"/>
      <c r="F1433" s="392"/>
      <c r="G1433" s="392"/>
    </row>
    <row r="1434" spans="1:7" ht="15" customHeight="1">
      <c r="A1434" s="391"/>
      <c r="B1434" s="392"/>
      <c r="C1434" s="392"/>
      <c r="D1434" s="392"/>
      <c r="E1434" s="392"/>
      <c r="F1434" s="392"/>
      <c r="G1434" s="392"/>
    </row>
    <row r="1435" spans="1:7" ht="15" customHeight="1">
      <c r="A1435" s="391"/>
      <c r="B1435" s="392"/>
      <c r="C1435" s="392"/>
      <c r="D1435" s="392"/>
      <c r="E1435" s="392"/>
      <c r="F1435" s="392"/>
      <c r="G1435" s="392"/>
    </row>
    <row r="1436" spans="1:7" ht="15" customHeight="1">
      <c r="A1436" s="391"/>
      <c r="B1436" s="392"/>
      <c r="C1436" s="392"/>
      <c r="D1436" s="392"/>
      <c r="E1436" s="392"/>
      <c r="F1436" s="392"/>
      <c r="G1436" s="392"/>
    </row>
    <row r="1437" spans="1:7" ht="15" customHeight="1">
      <c r="A1437" s="391"/>
      <c r="B1437" s="392"/>
      <c r="C1437" s="392"/>
      <c r="D1437" s="392"/>
      <c r="E1437" s="392"/>
      <c r="F1437" s="392"/>
      <c r="G1437" s="392"/>
    </row>
    <row r="1438" spans="1:7" ht="15" customHeight="1">
      <c r="A1438" s="391"/>
      <c r="B1438" s="392"/>
      <c r="C1438" s="392"/>
      <c r="D1438" s="392"/>
      <c r="E1438" s="392"/>
      <c r="F1438" s="392"/>
      <c r="G1438" s="392"/>
    </row>
    <row r="1439" spans="1:7" ht="15" customHeight="1">
      <c r="A1439" s="391"/>
      <c r="B1439" s="392"/>
      <c r="C1439" s="392"/>
      <c r="D1439" s="392"/>
      <c r="E1439" s="392"/>
      <c r="F1439" s="392"/>
      <c r="G1439" s="392"/>
    </row>
    <row r="1440" spans="1:7" ht="15" customHeight="1">
      <c r="A1440" s="391"/>
      <c r="B1440" s="392"/>
      <c r="C1440" s="392"/>
      <c r="D1440" s="392"/>
      <c r="E1440" s="392"/>
      <c r="F1440" s="392"/>
      <c r="G1440" s="392"/>
    </row>
    <row r="1441" spans="1:7" ht="15" customHeight="1">
      <c r="A1441" s="391"/>
      <c r="B1441" s="392"/>
      <c r="C1441" s="392"/>
      <c r="D1441" s="392"/>
      <c r="E1441" s="392"/>
      <c r="F1441" s="392"/>
      <c r="G1441" s="392"/>
    </row>
    <row r="1442" spans="1:7" ht="15" customHeight="1">
      <c r="A1442" s="391"/>
      <c r="B1442" s="392"/>
      <c r="C1442" s="392"/>
      <c r="D1442" s="392"/>
      <c r="E1442" s="392"/>
      <c r="F1442" s="392"/>
      <c r="G1442" s="392"/>
    </row>
    <row r="1443" spans="1:7" ht="15" customHeight="1">
      <c r="A1443" s="391"/>
      <c r="B1443" s="392"/>
      <c r="C1443" s="392"/>
      <c r="D1443" s="392"/>
      <c r="E1443" s="392"/>
      <c r="F1443" s="392"/>
      <c r="G1443" s="392"/>
    </row>
    <row r="1444" spans="1:7" ht="15" customHeight="1">
      <c r="A1444" s="391"/>
      <c r="B1444" s="392"/>
      <c r="C1444" s="392"/>
      <c r="D1444" s="392"/>
      <c r="E1444" s="392"/>
      <c r="F1444" s="392"/>
      <c r="G1444" s="392"/>
    </row>
    <row r="1445" spans="1:7" ht="15" customHeight="1">
      <c r="A1445" s="391"/>
      <c r="B1445" s="392"/>
      <c r="C1445" s="392"/>
      <c r="D1445" s="392"/>
      <c r="E1445" s="392"/>
      <c r="F1445" s="392"/>
      <c r="G1445" s="392"/>
    </row>
    <row r="1446" spans="1:7" ht="15" customHeight="1">
      <c r="A1446" s="391"/>
      <c r="B1446" s="392"/>
      <c r="C1446" s="392"/>
      <c r="D1446" s="392"/>
      <c r="E1446" s="392"/>
      <c r="F1446" s="392"/>
      <c r="G1446" s="392"/>
    </row>
    <row r="1447" spans="1:7" ht="15" customHeight="1">
      <c r="A1447" s="391"/>
      <c r="B1447" s="392"/>
      <c r="C1447" s="392"/>
      <c r="D1447" s="392"/>
      <c r="E1447" s="392"/>
      <c r="F1447" s="392"/>
      <c r="G1447" s="392"/>
    </row>
    <row r="1448" spans="1:7" ht="15" customHeight="1">
      <c r="A1448" s="391"/>
      <c r="B1448" s="392"/>
      <c r="C1448" s="392"/>
      <c r="D1448" s="392"/>
      <c r="E1448" s="392"/>
      <c r="F1448" s="392"/>
      <c r="G1448" s="392"/>
    </row>
    <row r="1449" spans="1:7" ht="15" customHeight="1">
      <c r="A1449" s="391"/>
      <c r="B1449" s="392"/>
      <c r="C1449" s="392"/>
      <c r="D1449" s="392"/>
      <c r="E1449" s="392"/>
      <c r="F1449" s="392"/>
      <c r="G1449" s="392"/>
    </row>
    <row r="1450" spans="1:7" ht="15" customHeight="1">
      <c r="A1450" s="391"/>
      <c r="B1450" s="392"/>
      <c r="C1450" s="392"/>
      <c r="D1450" s="392"/>
      <c r="E1450" s="392"/>
      <c r="F1450" s="392"/>
      <c r="G1450" s="392"/>
    </row>
    <row r="1451" spans="1:7" ht="15" customHeight="1">
      <c r="A1451" s="391"/>
      <c r="B1451" s="392"/>
      <c r="C1451" s="392"/>
      <c r="D1451" s="392"/>
      <c r="E1451" s="392"/>
      <c r="F1451" s="392"/>
      <c r="G1451" s="392"/>
    </row>
    <row r="1452" spans="1:7" ht="15" customHeight="1">
      <c r="A1452" s="391"/>
      <c r="B1452" s="392"/>
      <c r="C1452" s="392"/>
      <c r="D1452" s="392"/>
      <c r="E1452" s="392"/>
      <c r="F1452" s="392"/>
      <c r="G1452" s="392"/>
    </row>
    <row r="1453" spans="1:7" ht="15" customHeight="1">
      <c r="A1453" s="391"/>
      <c r="B1453" s="392"/>
      <c r="C1453" s="392"/>
      <c r="D1453" s="392"/>
      <c r="E1453" s="392"/>
      <c r="F1453" s="392"/>
      <c r="G1453" s="392"/>
    </row>
    <row r="1454" spans="1:7" ht="15" customHeight="1">
      <c r="A1454" s="391"/>
      <c r="B1454" s="392"/>
      <c r="C1454" s="392"/>
      <c r="D1454" s="392"/>
      <c r="E1454" s="392"/>
      <c r="F1454" s="392"/>
      <c r="G1454" s="392"/>
    </row>
    <row r="1455" spans="1:7" ht="15" customHeight="1">
      <c r="A1455" s="391"/>
      <c r="B1455" s="392"/>
      <c r="C1455" s="392"/>
      <c r="D1455" s="392"/>
      <c r="E1455" s="392"/>
      <c r="F1455" s="392"/>
      <c r="G1455" s="392"/>
    </row>
    <row r="1456" spans="1:7" ht="15" customHeight="1">
      <c r="A1456" s="391"/>
      <c r="B1456" s="392"/>
      <c r="C1456" s="392"/>
      <c r="D1456" s="392"/>
      <c r="E1456" s="392"/>
      <c r="F1456" s="392"/>
      <c r="G1456" s="392"/>
    </row>
    <row r="1457" spans="1:7" ht="15" customHeight="1">
      <c r="A1457" s="391"/>
      <c r="B1457" s="392"/>
      <c r="C1457" s="392"/>
      <c r="D1457" s="392"/>
      <c r="E1457" s="392"/>
      <c r="F1457" s="392"/>
      <c r="G1457" s="392"/>
    </row>
    <row r="1458" spans="1:7" ht="15" customHeight="1">
      <c r="A1458" s="391"/>
      <c r="B1458" s="392"/>
      <c r="C1458" s="392"/>
      <c r="D1458" s="392"/>
      <c r="E1458" s="392"/>
      <c r="F1458" s="392"/>
      <c r="G1458" s="392"/>
    </row>
    <row r="1459" spans="1:7" ht="15" customHeight="1">
      <c r="A1459" s="391"/>
      <c r="B1459" s="392"/>
      <c r="C1459" s="392"/>
      <c r="D1459" s="392"/>
      <c r="E1459" s="392"/>
      <c r="F1459" s="392"/>
      <c r="G1459" s="392"/>
    </row>
    <row r="1460" spans="1:7" ht="15" customHeight="1">
      <c r="A1460" s="391"/>
      <c r="B1460" s="392"/>
      <c r="C1460" s="392"/>
      <c r="D1460" s="392"/>
      <c r="E1460" s="392"/>
      <c r="F1460" s="392"/>
      <c r="G1460" s="392"/>
    </row>
    <row r="1461" spans="1:7" ht="15" customHeight="1">
      <c r="A1461" s="391"/>
      <c r="B1461" s="392"/>
      <c r="C1461" s="392"/>
      <c r="D1461" s="392"/>
      <c r="E1461" s="392"/>
      <c r="F1461" s="392"/>
      <c r="G1461" s="392"/>
    </row>
    <row r="1462" spans="1:7" ht="15" customHeight="1">
      <c r="A1462" s="391"/>
      <c r="B1462" s="392"/>
      <c r="C1462" s="392"/>
      <c r="D1462" s="392"/>
      <c r="E1462" s="392"/>
      <c r="F1462" s="392"/>
      <c r="G1462" s="392"/>
    </row>
    <row r="1463" spans="1:7" ht="15" customHeight="1">
      <c r="A1463" s="391"/>
      <c r="B1463" s="392"/>
      <c r="C1463" s="392"/>
      <c r="D1463" s="392"/>
      <c r="E1463" s="392"/>
      <c r="F1463" s="392"/>
      <c r="G1463" s="392"/>
    </row>
    <row r="1464" spans="1:7" ht="15" customHeight="1">
      <c r="A1464" s="391"/>
      <c r="B1464" s="392"/>
      <c r="C1464" s="392"/>
      <c r="D1464" s="392"/>
      <c r="E1464" s="392"/>
      <c r="F1464" s="392"/>
      <c r="G1464" s="392"/>
    </row>
    <row r="1465" spans="1:7" ht="15" customHeight="1">
      <c r="A1465" s="391"/>
      <c r="B1465" s="392"/>
      <c r="C1465" s="392"/>
      <c r="D1465" s="392"/>
      <c r="E1465" s="392"/>
      <c r="F1465" s="392"/>
      <c r="G1465" s="392"/>
    </row>
    <row r="1466" spans="1:7" ht="15" customHeight="1">
      <c r="A1466" s="391"/>
      <c r="B1466" s="392"/>
      <c r="C1466" s="392"/>
      <c r="D1466" s="392"/>
      <c r="E1466" s="392"/>
      <c r="F1466" s="392"/>
      <c r="G1466" s="392"/>
    </row>
    <row r="1467" spans="1:7" ht="15" customHeight="1">
      <c r="A1467" s="391"/>
      <c r="B1467" s="392"/>
      <c r="C1467" s="392"/>
      <c r="D1467" s="392"/>
      <c r="E1467" s="392"/>
      <c r="F1467" s="392"/>
      <c r="G1467" s="392"/>
    </row>
    <row r="1468" spans="1:7" ht="15" customHeight="1">
      <c r="A1468" s="391"/>
      <c r="B1468" s="392"/>
      <c r="C1468" s="392"/>
      <c r="D1468" s="392"/>
      <c r="E1468" s="392"/>
      <c r="F1468" s="392"/>
      <c r="G1468" s="392"/>
    </row>
    <row r="1469" spans="1:7" ht="15" customHeight="1">
      <c r="A1469" s="391"/>
      <c r="B1469" s="392"/>
      <c r="C1469" s="392"/>
      <c r="D1469" s="392"/>
      <c r="E1469" s="392"/>
      <c r="F1469" s="392"/>
      <c r="G1469" s="392"/>
    </row>
    <row r="1470" spans="1:7" ht="15" customHeight="1">
      <c r="A1470" s="391"/>
      <c r="B1470" s="392"/>
      <c r="C1470" s="392"/>
      <c r="D1470" s="392"/>
      <c r="E1470" s="392"/>
      <c r="F1470" s="392"/>
      <c r="G1470" s="392"/>
    </row>
    <row r="1471" spans="1:7" ht="15" customHeight="1">
      <c r="A1471" s="391"/>
      <c r="B1471" s="392"/>
      <c r="C1471" s="392"/>
      <c r="D1471" s="392"/>
      <c r="E1471" s="392"/>
      <c r="F1471" s="392"/>
      <c r="G1471" s="392"/>
    </row>
    <row r="1472" spans="1:7" ht="15" customHeight="1">
      <c r="A1472" s="391"/>
      <c r="B1472" s="392"/>
      <c r="C1472" s="392"/>
      <c r="D1472" s="392"/>
      <c r="E1472" s="392"/>
      <c r="F1472" s="392"/>
      <c r="G1472" s="392"/>
    </row>
    <row r="1473" spans="1:7" ht="15" customHeight="1">
      <c r="A1473" s="391"/>
      <c r="B1473" s="392"/>
      <c r="C1473" s="392"/>
      <c r="D1473" s="392"/>
      <c r="E1473" s="392"/>
      <c r="F1473" s="392"/>
      <c r="G1473" s="392"/>
    </row>
    <row r="1474" spans="1:7" ht="15" customHeight="1">
      <c r="A1474" s="391"/>
      <c r="B1474" s="392"/>
      <c r="C1474" s="392"/>
      <c r="D1474" s="392"/>
      <c r="E1474" s="392"/>
      <c r="F1474" s="392"/>
      <c r="G1474" s="392"/>
    </row>
    <row r="1475" spans="1:7" ht="15" customHeight="1">
      <c r="A1475" s="391"/>
      <c r="B1475" s="392"/>
      <c r="C1475" s="392"/>
      <c r="D1475" s="392"/>
      <c r="E1475" s="392"/>
      <c r="F1475" s="392"/>
      <c r="G1475" s="392"/>
    </row>
    <row r="1476" spans="1:7" ht="15" customHeight="1">
      <c r="A1476" s="391"/>
      <c r="B1476" s="392"/>
      <c r="C1476" s="392"/>
      <c r="D1476" s="392"/>
      <c r="E1476" s="392"/>
      <c r="F1476" s="392"/>
      <c r="G1476" s="392"/>
    </row>
    <row r="1477" spans="1:7" ht="15" customHeight="1">
      <c r="A1477" s="391"/>
      <c r="B1477" s="392"/>
      <c r="C1477" s="392"/>
      <c r="D1477" s="392"/>
      <c r="E1477" s="392"/>
      <c r="F1477" s="392"/>
      <c r="G1477" s="392"/>
    </row>
    <row r="1478" spans="1:7" ht="15" customHeight="1">
      <c r="A1478" s="391"/>
      <c r="B1478" s="392"/>
      <c r="C1478" s="392"/>
      <c r="D1478" s="392"/>
      <c r="E1478" s="392"/>
      <c r="F1478" s="392"/>
      <c r="G1478" s="392"/>
    </row>
    <row r="1479" spans="1:7" ht="15" customHeight="1">
      <c r="A1479" s="391"/>
      <c r="B1479" s="392"/>
      <c r="C1479" s="392"/>
      <c r="D1479" s="392"/>
      <c r="E1479" s="392"/>
      <c r="F1479" s="392"/>
      <c r="G1479" s="392"/>
    </row>
    <row r="1480" spans="1:7" ht="15" customHeight="1">
      <c r="A1480" s="391"/>
      <c r="B1480" s="392"/>
      <c r="C1480" s="392"/>
      <c r="D1480" s="392"/>
      <c r="E1480" s="392"/>
      <c r="F1480" s="392"/>
      <c r="G1480" s="392"/>
    </row>
    <row r="1481" spans="1:7" ht="15" customHeight="1">
      <c r="A1481" s="391"/>
      <c r="B1481" s="392"/>
      <c r="C1481" s="392"/>
      <c r="D1481" s="392"/>
      <c r="E1481" s="392"/>
      <c r="F1481" s="392"/>
      <c r="G1481" s="392"/>
    </row>
    <row r="1482" spans="1:7" ht="15" customHeight="1">
      <c r="A1482" s="391"/>
      <c r="B1482" s="392"/>
      <c r="C1482" s="392"/>
      <c r="D1482" s="392"/>
      <c r="E1482" s="392"/>
      <c r="F1482" s="392"/>
      <c r="G1482" s="392"/>
    </row>
    <row r="1483" spans="1:7" ht="15" customHeight="1">
      <c r="A1483" s="391"/>
      <c r="B1483" s="392"/>
      <c r="C1483" s="392"/>
      <c r="D1483" s="392"/>
      <c r="E1483" s="392"/>
      <c r="F1483" s="392"/>
      <c r="G1483" s="392"/>
    </row>
    <row r="1484" spans="1:7" ht="15" customHeight="1">
      <c r="A1484" s="391"/>
      <c r="B1484" s="392"/>
      <c r="C1484" s="392"/>
      <c r="D1484" s="392"/>
      <c r="E1484" s="392"/>
      <c r="F1484" s="392"/>
      <c r="G1484" s="392"/>
    </row>
    <row r="1485" spans="1:7" ht="15" customHeight="1">
      <c r="A1485" s="391"/>
      <c r="B1485" s="392"/>
      <c r="C1485" s="392"/>
      <c r="D1485" s="392"/>
      <c r="E1485" s="392"/>
      <c r="F1485" s="392"/>
      <c r="G1485" s="392"/>
    </row>
    <row r="1486" spans="1:7" ht="15" customHeight="1">
      <c r="A1486" s="391"/>
      <c r="B1486" s="392"/>
      <c r="C1486" s="392"/>
      <c r="D1486" s="392"/>
      <c r="E1486" s="392"/>
      <c r="F1486" s="392"/>
      <c r="G1486" s="392"/>
    </row>
    <row r="1487" spans="1:7" ht="15" customHeight="1">
      <c r="A1487" s="391"/>
      <c r="B1487" s="392"/>
      <c r="C1487" s="392"/>
      <c r="D1487" s="392"/>
      <c r="E1487" s="392"/>
      <c r="F1487" s="392"/>
      <c r="G1487" s="392"/>
    </row>
    <row r="1488" spans="1:7" ht="15" customHeight="1">
      <c r="A1488" s="391"/>
      <c r="B1488" s="392"/>
      <c r="C1488" s="392"/>
      <c r="D1488" s="392"/>
      <c r="E1488" s="392"/>
      <c r="F1488" s="392"/>
      <c r="G1488" s="392"/>
    </row>
    <row r="1489" spans="1:7" ht="15" customHeight="1">
      <c r="A1489" s="391"/>
      <c r="B1489" s="392"/>
      <c r="C1489" s="392"/>
      <c r="D1489" s="392"/>
      <c r="E1489" s="392"/>
      <c r="F1489" s="392"/>
      <c r="G1489" s="392"/>
    </row>
    <row r="1490" spans="1:7" ht="15" customHeight="1">
      <c r="A1490" s="391"/>
      <c r="B1490" s="392"/>
      <c r="C1490" s="392"/>
      <c r="D1490" s="392"/>
      <c r="E1490" s="392"/>
      <c r="F1490" s="392"/>
      <c r="G1490" s="392"/>
    </row>
    <row r="1491" spans="1:7" ht="15" customHeight="1">
      <c r="A1491" s="391"/>
      <c r="B1491" s="392"/>
      <c r="C1491" s="392"/>
      <c r="D1491" s="392"/>
      <c r="E1491" s="392"/>
      <c r="F1491" s="392"/>
      <c r="G1491" s="392"/>
    </row>
    <row r="1492" spans="1:7" ht="15" customHeight="1">
      <c r="A1492" s="391"/>
      <c r="B1492" s="392"/>
      <c r="C1492" s="392"/>
      <c r="D1492" s="392"/>
      <c r="E1492" s="392"/>
      <c r="F1492" s="392"/>
      <c r="G1492" s="392"/>
    </row>
    <row r="1493" spans="1:7" ht="15" customHeight="1">
      <c r="A1493" s="391"/>
      <c r="B1493" s="392"/>
      <c r="C1493" s="392"/>
      <c r="D1493" s="392"/>
      <c r="E1493" s="392"/>
      <c r="F1493" s="392"/>
      <c r="G1493" s="392"/>
    </row>
    <row r="1494" spans="1:7" ht="15" customHeight="1">
      <c r="A1494" s="391"/>
      <c r="B1494" s="392"/>
      <c r="C1494" s="392"/>
      <c r="D1494" s="392"/>
      <c r="E1494" s="392"/>
      <c r="F1494" s="392"/>
      <c r="G1494" s="392"/>
    </row>
    <row r="1495" spans="1:7" ht="15" customHeight="1">
      <c r="A1495" s="391"/>
      <c r="B1495" s="392"/>
      <c r="C1495" s="392"/>
      <c r="D1495" s="392"/>
      <c r="E1495" s="392"/>
      <c r="F1495" s="392"/>
      <c r="G1495" s="392"/>
    </row>
    <row r="1496" spans="1:7" ht="15" customHeight="1">
      <c r="A1496" s="391"/>
      <c r="B1496" s="392"/>
      <c r="C1496" s="392"/>
      <c r="D1496" s="392"/>
      <c r="E1496" s="392"/>
      <c r="F1496" s="392"/>
      <c r="G1496" s="392"/>
    </row>
    <row r="1497" spans="1:7" ht="15" customHeight="1">
      <c r="A1497" s="391"/>
      <c r="B1497" s="392"/>
      <c r="C1497" s="392"/>
      <c r="D1497" s="392"/>
      <c r="E1497" s="392"/>
      <c r="F1497" s="392"/>
      <c r="G1497" s="392"/>
    </row>
    <row r="1498" spans="1:7" ht="15" customHeight="1">
      <c r="A1498" s="391"/>
      <c r="B1498" s="392"/>
      <c r="C1498" s="392"/>
      <c r="D1498" s="392"/>
      <c r="E1498" s="392"/>
      <c r="F1498" s="392"/>
      <c r="G1498" s="392"/>
    </row>
    <row r="1499" spans="1:7" ht="15" customHeight="1">
      <c r="A1499" s="391"/>
      <c r="B1499" s="392"/>
      <c r="C1499" s="392"/>
      <c r="D1499" s="392"/>
      <c r="E1499" s="392"/>
      <c r="F1499" s="392"/>
      <c r="G1499" s="392"/>
    </row>
    <row r="1500" spans="1:7" ht="15" customHeight="1">
      <c r="A1500" s="391"/>
      <c r="B1500" s="392"/>
      <c r="C1500" s="392"/>
      <c r="D1500" s="392"/>
      <c r="E1500" s="392"/>
      <c r="F1500" s="392"/>
      <c r="G1500" s="392"/>
    </row>
    <row r="1501" spans="1:7" ht="15" customHeight="1">
      <c r="A1501" s="391"/>
      <c r="B1501" s="392"/>
      <c r="C1501" s="392"/>
      <c r="D1501" s="392"/>
      <c r="E1501" s="392"/>
      <c r="F1501" s="392"/>
      <c r="G1501" s="392"/>
    </row>
    <row r="1502" spans="1:7" ht="15" customHeight="1">
      <c r="A1502" s="391"/>
      <c r="B1502" s="392"/>
      <c r="C1502" s="392"/>
      <c r="D1502" s="392"/>
      <c r="E1502" s="392"/>
      <c r="F1502" s="392"/>
      <c r="G1502" s="392"/>
    </row>
    <row r="1503" spans="1:7" ht="15" customHeight="1">
      <c r="A1503" s="391"/>
      <c r="B1503" s="392"/>
      <c r="C1503" s="392"/>
      <c r="D1503" s="392"/>
      <c r="E1503" s="392"/>
      <c r="F1503" s="392"/>
      <c r="G1503" s="392"/>
    </row>
    <row r="1504" spans="1:7" ht="15" customHeight="1">
      <c r="A1504" s="391"/>
      <c r="B1504" s="392"/>
      <c r="C1504" s="392"/>
      <c r="D1504" s="392"/>
      <c r="E1504" s="392"/>
      <c r="F1504" s="392"/>
      <c r="G1504" s="392"/>
    </row>
    <row r="1505" spans="1:7" ht="15" customHeight="1">
      <c r="A1505" s="391"/>
      <c r="B1505" s="392"/>
      <c r="C1505" s="392"/>
      <c r="D1505" s="392"/>
      <c r="E1505" s="392"/>
      <c r="F1505" s="392"/>
      <c r="G1505" s="392"/>
    </row>
    <row r="1506" spans="1:7" ht="15" customHeight="1">
      <c r="A1506" s="391"/>
      <c r="B1506" s="392"/>
      <c r="C1506" s="392"/>
      <c r="D1506" s="392"/>
      <c r="E1506" s="392"/>
      <c r="F1506" s="392"/>
      <c r="G1506" s="392"/>
    </row>
    <row r="1507" spans="1:7" ht="15" customHeight="1">
      <c r="A1507" s="391"/>
      <c r="B1507" s="392"/>
      <c r="C1507" s="392"/>
      <c r="D1507" s="392"/>
      <c r="E1507" s="392"/>
      <c r="F1507" s="392"/>
      <c r="G1507" s="392"/>
    </row>
    <row r="1508" spans="1:7" ht="15" customHeight="1">
      <c r="A1508" s="391"/>
      <c r="B1508" s="392"/>
      <c r="C1508" s="392"/>
      <c r="D1508" s="392"/>
      <c r="E1508" s="392"/>
      <c r="F1508" s="392"/>
      <c r="G1508" s="392"/>
    </row>
    <row r="1509" spans="1:7" ht="15" customHeight="1">
      <c r="A1509" s="391"/>
      <c r="B1509" s="392"/>
      <c r="C1509" s="392"/>
      <c r="D1509" s="392"/>
      <c r="E1509" s="392"/>
      <c r="F1509" s="392"/>
      <c r="G1509" s="392"/>
    </row>
    <row r="1510" spans="1:7" ht="15" customHeight="1">
      <c r="A1510" s="391"/>
      <c r="B1510" s="392"/>
      <c r="C1510" s="392"/>
      <c r="D1510" s="392"/>
      <c r="E1510" s="392"/>
      <c r="F1510" s="392"/>
      <c r="G1510" s="392"/>
    </row>
    <row r="1511" spans="1:7" ht="15" customHeight="1">
      <c r="A1511" s="391"/>
      <c r="B1511" s="392"/>
      <c r="C1511" s="392"/>
      <c r="D1511" s="392"/>
      <c r="E1511" s="392"/>
      <c r="F1511" s="392"/>
      <c r="G1511" s="392"/>
    </row>
    <row r="1512" spans="1:7" ht="15" customHeight="1">
      <c r="A1512" s="391"/>
      <c r="B1512" s="392"/>
      <c r="C1512" s="392"/>
      <c r="D1512" s="392"/>
      <c r="E1512" s="392"/>
      <c r="F1512" s="392"/>
      <c r="G1512" s="392"/>
    </row>
    <row r="1513" spans="1:7" ht="15" customHeight="1">
      <c r="A1513" s="391"/>
      <c r="B1513" s="392"/>
      <c r="C1513" s="392"/>
      <c r="D1513" s="392"/>
      <c r="E1513" s="392"/>
      <c r="F1513" s="392"/>
      <c r="G1513" s="392"/>
    </row>
    <row r="1514" spans="1:7" ht="15" customHeight="1">
      <c r="A1514" s="391"/>
      <c r="B1514" s="392"/>
      <c r="C1514" s="392"/>
      <c r="D1514" s="392"/>
      <c r="E1514" s="392"/>
      <c r="F1514" s="392"/>
      <c r="G1514" s="392"/>
    </row>
    <row r="1515" spans="1:7" ht="15" customHeight="1">
      <c r="A1515" s="391"/>
      <c r="B1515" s="392"/>
      <c r="C1515" s="392"/>
      <c r="D1515" s="392"/>
      <c r="E1515" s="392"/>
      <c r="F1515" s="392"/>
      <c r="G1515" s="392"/>
    </row>
    <row r="1516" spans="1:7" ht="15" customHeight="1">
      <c r="A1516" s="391"/>
      <c r="B1516" s="392"/>
      <c r="C1516" s="392"/>
      <c r="D1516" s="392"/>
      <c r="E1516" s="392"/>
      <c r="F1516" s="392"/>
      <c r="G1516" s="392"/>
    </row>
    <row r="1517" spans="1:7" ht="15" customHeight="1">
      <c r="A1517" s="391"/>
      <c r="B1517" s="392"/>
      <c r="C1517" s="392"/>
      <c r="D1517" s="392"/>
      <c r="E1517" s="392"/>
      <c r="F1517" s="392"/>
      <c r="G1517" s="392"/>
    </row>
    <row r="1518" spans="1:7" ht="15" customHeight="1">
      <c r="A1518" s="391"/>
      <c r="B1518" s="392"/>
      <c r="C1518" s="392"/>
      <c r="D1518" s="392"/>
      <c r="E1518" s="392"/>
      <c r="F1518" s="392"/>
      <c r="G1518" s="392"/>
    </row>
    <row r="1519" spans="1:7" ht="15" customHeight="1">
      <c r="A1519" s="391"/>
      <c r="B1519" s="392"/>
      <c r="C1519" s="392"/>
      <c r="D1519" s="392"/>
      <c r="E1519" s="392"/>
      <c r="F1519" s="392"/>
      <c r="G1519" s="392"/>
    </row>
    <row r="1520" spans="1:7" ht="15" customHeight="1">
      <c r="A1520" s="391"/>
      <c r="B1520" s="392"/>
      <c r="C1520" s="392"/>
      <c r="D1520" s="392"/>
      <c r="E1520" s="392"/>
      <c r="F1520" s="392"/>
      <c r="G1520" s="392"/>
    </row>
    <row r="1521" spans="1:7" ht="15" customHeight="1">
      <c r="A1521" s="391"/>
      <c r="B1521" s="392"/>
      <c r="C1521" s="392"/>
      <c r="D1521" s="392"/>
      <c r="E1521" s="392"/>
      <c r="F1521" s="392"/>
      <c r="G1521" s="392"/>
    </row>
    <row r="1522" spans="1:7" ht="15" customHeight="1">
      <c r="A1522" s="391"/>
      <c r="B1522" s="392"/>
      <c r="C1522" s="392"/>
      <c r="D1522" s="392"/>
      <c r="E1522" s="392"/>
      <c r="F1522" s="392"/>
      <c r="G1522" s="392"/>
    </row>
    <row r="1523" spans="1:7" ht="15" customHeight="1">
      <c r="A1523" s="391"/>
      <c r="B1523" s="392"/>
      <c r="C1523" s="392"/>
      <c r="D1523" s="392"/>
      <c r="E1523" s="392"/>
      <c r="F1523" s="392"/>
      <c r="G1523" s="392"/>
    </row>
    <row r="1524" spans="1:7" ht="15" customHeight="1">
      <c r="A1524" s="391"/>
      <c r="B1524" s="392"/>
      <c r="C1524" s="392"/>
      <c r="D1524" s="392"/>
      <c r="E1524" s="392"/>
      <c r="F1524" s="392"/>
      <c r="G1524" s="392"/>
    </row>
    <row r="1525" spans="1:7" ht="15" customHeight="1">
      <c r="A1525" s="391"/>
      <c r="B1525" s="392"/>
      <c r="C1525" s="392"/>
      <c r="D1525" s="392"/>
      <c r="E1525" s="392"/>
      <c r="F1525" s="392"/>
      <c r="G1525" s="392"/>
    </row>
    <row r="1526" spans="1:7" ht="15" customHeight="1">
      <c r="A1526" s="391"/>
      <c r="B1526" s="392"/>
      <c r="C1526" s="392"/>
      <c r="D1526" s="392"/>
      <c r="E1526" s="392"/>
      <c r="F1526" s="392"/>
      <c r="G1526" s="392"/>
    </row>
    <row r="1527" spans="1:7" ht="15" customHeight="1">
      <c r="A1527" s="391"/>
      <c r="B1527" s="392"/>
      <c r="C1527" s="392"/>
      <c r="D1527" s="392"/>
      <c r="E1527" s="392"/>
      <c r="F1527" s="392"/>
      <c r="G1527" s="392"/>
    </row>
    <row r="1528" spans="1:7" ht="15" customHeight="1">
      <c r="A1528" s="391"/>
      <c r="B1528" s="392"/>
      <c r="C1528" s="392"/>
      <c r="D1528" s="392"/>
      <c r="E1528" s="392"/>
      <c r="F1528" s="392"/>
      <c r="G1528" s="392"/>
    </row>
    <row r="1529" spans="1:7" ht="15" customHeight="1">
      <c r="A1529" s="391"/>
      <c r="B1529" s="392"/>
      <c r="C1529" s="392"/>
      <c r="D1529" s="392"/>
      <c r="E1529" s="392"/>
      <c r="F1529" s="392"/>
      <c r="G1529" s="392"/>
    </row>
    <row r="1530" spans="1:7" ht="15" customHeight="1">
      <c r="A1530" s="391"/>
      <c r="B1530" s="392"/>
      <c r="C1530" s="392"/>
      <c r="D1530" s="392"/>
      <c r="E1530" s="392"/>
      <c r="F1530" s="392"/>
      <c r="G1530" s="392"/>
    </row>
    <row r="1531" spans="1:7" ht="15" customHeight="1">
      <c r="A1531" s="391"/>
      <c r="B1531" s="392"/>
      <c r="C1531" s="392"/>
      <c r="D1531" s="392"/>
      <c r="E1531" s="392"/>
      <c r="F1531" s="392"/>
      <c r="G1531" s="392"/>
    </row>
    <row r="1532" spans="1:7" ht="15" customHeight="1">
      <c r="A1532" s="391"/>
      <c r="B1532" s="392"/>
      <c r="C1532" s="392"/>
      <c r="D1532" s="392"/>
      <c r="E1532" s="392"/>
      <c r="F1532" s="392"/>
      <c r="G1532" s="392"/>
    </row>
    <row r="1533" spans="1:7" ht="15" customHeight="1">
      <c r="A1533" s="391"/>
      <c r="B1533" s="392"/>
      <c r="C1533" s="392"/>
      <c r="D1533" s="392"/>
      <c r="E1533" s="392"/>
      <c r="F1533" s="392"/>
      <c r="G1533" s="392"/>
    </row>
    <row r="1534" spans="1:7" ht="15" customHeight="1">
      <c r="A1534" s="391"/>
      <c r="B1534" s="392"/>
      <c r="C1534" s="392"/>
      <c r="D1534" s="392"/>
      <c r="E1534" s="392"/>
      <c r="F1534" s="392"/>
      <c r="G1534" s="392"/>
    </row>
    <row r="1535" spans="1:7" ht="15" customHeight="1">
      <c r="A1535" s="391"/>
      <c r="B1535" s="392"/>
      <c r="C1535" s="392"/>
      <c r="D1535" s="392"/>
      <c r="E1535" s="392"/>
      <c r="F1535" s="392"/>
      <c r="G1535" s="392"/>
    </row>
    <row r="1536" spans="1:7" ht="15" customHeight="1">
      <c r="A1536" s="391"/>
      <c r="B1536" s="392"/>
      <c r="C1536" s="392"/>
      <c r="D1536" s="392"/>
      <c r="E1536" s="392"/>
      <c r="F1536" s="392"/>
      <c r="G1536" s="392"/>
    </row>
    <row r="1537" spans="1:7" ht="15" customHeight="1">
      <c r="A1537" s="391"/>
      <c r="B1537" s="392"/>
      <c r="C1537" s="392"/>
      <c r="D1537" s="392"/>
      <c r="E1537" s="392"/>
      <c r="F1537" s="392"/>
      <c r="G1537" s="392"/>
    </row>
    <row r="1538" spans="1:7" ht="15" customHeight="1">
      <c r="A1538" s="391"/>
      <c r="B1538" s="392"/>
      <c r="C1538" s="392"/>
      <c r="D1538" s="392"/>
      <c r="E1538" s="392"/>
      <c r="F1538" s="392"/>
      <c r="G1538" s="392"/>
    </row>
    <row r="1539" spans="1:7" ht="15" customHeight="1">
      <c r="A1539" s="391"/>
      <c r="B1539" s="392"/>
      <c r="C1539" s="392"/>
      <c r="D1539" s="392"/>
      <c r="E1539" s="392"/>
      <c r="F1539" s="392"/>
      <c r="G1539" s="392"/>
    </row>
    <row r="1540" spans="1:7" ht="15" customHeight="1">
      <c r="A1540" s="391"/>
      <c r="B1540" s="392"/>
      <c r="C1540" s="392"/>
      <c r="D1540" s="392"/>
      <c r="E1540" s="392"/>
      <c r="F1540" s="392"/>
      <c r="G1540" s="392"/>
    </row>
    <row r="1541" spans="1:7" ht="15" customHeight="1">
      <c r="A1541" s="391"/>
      <c r="B1541" s="392"/>
      <c r="C1541" s="392"/>
      <c r="D1541" s="392"/>
      <c r="E1541" s="392"/>
      <c r="F1541" s="392"/>
      <c r="G1541" s="392"/>
    </row>
    <row r="1542" spans="1:7" ht="15" customHeight="1">
      <c r="A1542" s="391"/>
      <c r="B1542" s="392"/>
      <c r="C1542" s="392"/>
      <c r="D1542" s="392"/>
      <c r="E1542" s="392"/>
      <c r="F1542" s="392"/>
      <c r="G1542" s="392"/>
    </row>
    <row r="1543" spans="1:7" ht="15" customHeight="1">
      <c r="A1543" s="391"/>
      <c r="B1543" s="392"/>
      <c r="C1543" s="392"/>
      <c r="D1543" s="392"/>
      <c r="E1543" s="392"/>
      <c r="F1543" s="392"/>
      <c r="G1543" s="392"/>
    </row>
    <row r="1544" spans="1:7" ht="15" customHeight="1">
      <c r="A1544" s="391"/>
      <c r="B1544" s="392"/>
      <c r="C1544" s="392"/>
      <c r="D1544" s="392"/>
      <c r="E1544" s="392"/>
      <c r="F1544" s="392"/>
      <c r="G1544" s="392"/>
    </row>
    <row r="1545" spans="1:7" ht="15" customHeight="1">
      <c r="A1545" s="391"/>
      <c r="B1545" s="392"/>
      <c r="C1545" s="392"/>
      <c r="D1545" s="392"/>
      <c r="E1545" s="392"/>
      <c r="F1545" s="392"/>
      <c r="G1545" s="392"/>
    </row>
    <row r="1546" spans="1:7" ht="15" customHeight="1">
      <c r="A1546" s="391"/>
      <c r="B1546" s="392"/>
      <c r="C1546" s="392"/>
      <c r="D1546" s="392"/>
      <c r="E1546" s="392"/>
      <c r="F1546" s="392"/>
      <c r="G1546" s="392"/>
    </row>
    <row r="1547" spans="1:7" ht="15" customHeight="1">
      <c r="A1547" s="391"/>
      <c r="B1547" s="392"/>
      <c r="C1547" s="392"/>
      <c r="D1547" s="392"/>
      <c r="E1547" s="392"/>
      <c r="F1547" s="392"/>
      <c r="G1547" s="392"/>
    </row>
    <row r="1548" spans="1:7" ht="15" customHeight="1">
      <c r="A1548" s="391"/>
      <c r="B1548" s="392"/>
      <c r="C1548" s="392"/>
      <c r="D1548" s="392"/>
      <c r="E1548" s="392"/>
      <c r="F1548" s="392"/>
      <c r="G1548" s="392"/>
    </row>
    <row r="1549" spans="1:7" ht="15" customHeight="1">
      <c r="A1549" s="391"/>
      <c r="B1549" s="392"/>
      <c r="C1549" s="392"/>
      <c r="D1549" s="392"/>
      <c r="E1549" s="392"/>
      <c r="F1549" s="392"/>
      <c r="G1549" s="392"/>
    </row>
    <row r="1550" spans="1:7" ht="15" customHeight="1">
      <c r="A1550" s="391"/>
      <c r="B1550" s="392"/>
      <c r="C1550" s="392"/>
      <c r="D1550" s="392"/>
      <c r="E1550" s="392"/>
      <c r="F1550" s="392"/>
      <c r="G1550" s="392"/>
    </row>
    <row r="1551" spans="1:7" ht="15" customHeight="1">
      <c r="A1551" s="391"/>
      <c r="B1551" s="392"/>
      <c r="C1551" s="392"/>
      <c r="D1551" s="392"/>
      <c r="E1551" s="392"/>
      <c r="F1551" s="392"/>
      <c r="G1551" s="392"/>
    </row>
    <row r="1552" spans="1:7" ht="15" customHeight="1">
      <c r="A1552" s="391"/>
      <c r="B1552" s="392"/>
      <c r="C1552" s="392"/>
      <c r="D1552" s="392"/>
      <c r="E1552" s="392"/>
      <c r="F1552" s="392"/>
      <c r="G1552" s="392"/>
    </row>
    <row r="1553" spans="1:7" ht="15" customHeight="1">
      <c r="A1553" s="391"/>
      <c r="B1553" s="392"/>
      <c r="C1553" s="392"/>
      <c r="D1553" s="392"/>
      <c r="E1553" s="392"/>
      <c r="F1553" s="392"/>
      <c r="G1553" s="392"/>
    </row>
    <row r="1554" spans="1:7" ht="15" customHeight="1">
      <c r="A1554" s="391"/>
      <c r="B1554" s="392"/>
      <c r="C1554" s="392"/>
      <c r="D1554" s="392"/>
      <c r="E1554" s="392"/>
      <c r="F1554" s="392"/>
      <c r="G1554" s="392"/>
    </row>
    <row r="1555" spans="1:7" ht="15" customHeight="1">
      <c r="A1555" s="391"/>
      <c r="B1555" s="392"/>
      <c r="C1555" s="392"/>
      <c r="D1555" s="392"/>
      <c r="E1555" s="392"/>
      <c r="F1555" s="392"/>
      <c r="G1555" s="392"/>
    </row>
    <row r="1556" spans="1:7" ht="15" customHeight="1">
      <c r="A1556" s="391"/>
      <c r="B1556" s="392"/>
      <c r="C1556" s="392"/>
      <c r="D1556" s="392"/>
      <c r="E1556" s="392"/>
      <c r="F1556" s="392"/>
      <c r="G1556" s="392"/>
    </row>
    <row r="1557" spans="1:7" ht="15" customHeight="1">
      <c r="A1557" s="391"/>
      <c r="B1557" s="392"/>
      <c r="C1557" s="392"/>
      <c r="D1557" s="392"/>
      <c r="E1557" s="392"/>
      <c r="F1557" s="392"/>
      <c r="G1557" s="392"/>
    </row>
    <row r="1558" spans="1:7" ht="15" customHeight="1">
      <c r="A1558" s="391"/>
      <c r="B1558" s="392"/>
      <c r="C1558" s="392"/>
      <c r="D1558" s="392"/>
      <c r="E1558" s="392"/>
      <c r="F1558" s="392"/>
      <c r="G1558" s="392"/>
    </row>
    <row r="1559" spans="1:7" ht="15" customHeight="1">
      <c r="A1559" s="391"/>
      <c r="B1559" s="392"/>
      <c r="C1559" s="392"/>
      <c r="D1559" s="392"/>
      <c r="E1559" s="392"/>
      <c r="F1559" s="392"/>
      <c r="G1559" s="392"/>
    </row>
    <row r="1560" spans="1:7" ht="15" customHeight="1">
      <c r="A1560" s="391"/>
      <c r="B1560" s="392"/>
      <c r="C1560" s="392"/>
      <c r="D1560" s="392"/>
      <c r="E1560" s="392"/>
      <c r="F1560" s="392"/>
      <c r="G1560" s="392"/>
    </row>
    <row r="1561" spans="1:7" ht="15" customHeight="1">
      <c r="A1561" s="391"/>
      <c r="B1561" s="392"/>
      <c r="C1561" s="392"/>
      <c r="D1561" s="392"/>
      <c r="E1561" s="392"/>
      <c r="F1561" s="392"/>
      <c r="G1561" s="392"/>
    </row>
    <row r="1562" spans="1:7" ht="15" customHeight="1">
      <c r="A1562" s="391"/>
      <c r="B1562" s="392"/>
      <c r="C1562" s="392"/>
      <c r="D1562" s="392"/>
      <c r="E1562" s="392"/>
      <c r="F1562" s="392"/>
      <c r="G1562" s="392"/>
    </row>
    <row r="1563" spans="1:7" ht="15" customHeight="1">
      <c r="A1563" s="391"/>
      <c r="B1563" s="392"/>
      <c r="C1563" s="392"/>
      <c r="D1563" s="392"/>
      <c r="E1563" s="392"/>
      <c r="F1563" s="392"/>
      <c r="G1563" s="392"/>
    </row>
    <row r="1564" spans="1:7" ht="15" customHeight="1">
      <c r="A1564" s="391"/>
      <c r="B1564" s="392"/>
      <c r="C1564" s="392"/>
      <c r="D1564" s="392"/>
      <c r="E1564" s="392"/>
      <c r="F1564" s="392"/>
      <c r="G1564" s="392"/>
    </row>
    <row r="1565" spans="1:7" ht="15" customHeight="1">
      <c r="A1565" s="391"/>
      <c r="B1565" s="392"/>
      <c r="C1565" s="392"/>
      <c r="D1565" s="392"/>
      <c r="E1565" s="392"/>
      <c r="F1565" s="392"/>
      <c r="G1565" s="392"/>
    </row>
    <row r="1566" spans="1:7" ht="15" customHeight="1">
      <c r="A1566" s="391"/>
      <c r="B1566" s="392"/>
      <c r="C1566" s="392"/>
      <c r="D1566" s="392"/>
      <c r="E1566" s="392"/>
      <c r="F1566" s="392"/>
      <c r="G1566" s="392"/>
    </row>
    <row r="1567" spans="1:7" ht="15" customHeight="1">
      <c r="A1567" s="391"/>
      <c r="B1567" s="392"/>
      <c r="C1567" s="392"/>
      <c r="D1567" s="392"/>
      <c r="E1567" s="392"/>
      <c r="F1567" s="392"/>
      <c r="G1567" s="392"/>
    </row>
    <row r="1568" spans="1:7" ht="15" customHeight="1">
      <c r="A1568" s="391"/>
      <c r="B1568" s="392"/>
      <c r="C1568" s="392"/>
      <c r="D1568" s="392"/>
      <c r="E1568" s="392"/>
      <c r="F1568" s="392"/>
      <c r="G1568" s="392"/>
    </row>
    <row r="1569" spans="1:7" ht="15" customHeight="1">
      <c r="A1569" s="391"/>
      <c r="B1569" s="392"/>
      <c r="C1569" s="392"/>
      <c r="D1569" s="392"/>
      <c r="E1569" s="392"/>
      <c r="F1569" s="392"/>
      <c r="G1569" s="392"/>
    </row>
    <row r="1570" spans="1:7" ht="15" customHeight="1">
      <c r="A1570" s="391"/>
      <c r="B1570" s="392"/>
      <c r="C1570" s="392"/>
      <c r="D1570" s="392"/>
      <c r="E1570" s="392"/>
      <c r="F1570" s="392"/>
      <c r="G1570" s="392"/>
    </row>
    <row r="1571" spans="1:7" ht="15" customHeight="1">
      <c r="A1571" s="391"/>
      <c r="B1571" s="392"/>
      <c r="C1571" s="392"/>
      <c r="D1571" s="392"/>
      <c r="E1571" s="392"/>
      <c r="F1571" s="392"/>
      <c r="G1571" s="392"/>
    </row>
    <row r="1572" spans="1:7" ht="15" customHeight="1">
      <c r="A1572" s="391"/>
      <c r="B1572" s="392"/>
      <c r="C1572" s="392"/>
      <c r="D1572" s="392"/>
      <c r="E1572" s="392"/>
      <c r="F1572" s="392"/>
      <c r="G1572" s="392"/>
    </row>
    <row r="1573" spans="1:7" ht="15" customHeight="1">
      <c r="A1573" s="391"/>
      <c r="B1573" s="392"/>
      <c r="C1573" s="392"/>
      <c r="D1573" s="392"/>
      <c r="E1573" s="392"/>
      <c r="F1573" s="392"/>
      <c r="G1573" s="392"/>
    </row>
    <row r="1574" spans="1:7" ht="15" customHeight="1">
      <c r="A1574" s="391"/>
      <c r="B1574" s="392"/>
      <c r="C1574" s="392"/>
      <c r="D1574" s="392"/>
      <c r="E1574" s="392"/>
      <c r="F1574" s="392"/>
      <c r="G1574" s="392"/>
    </row>
    <row r="1575" spans="1:7" ht="15" customHeight="1">
      <c r="A1575" s="391"/>
      <c r="B1575" s="392"/>
      <c r="C1575" s="392"/>
      <c r="D1575" s="392"/>
      <c r="E1575" s="392"/>
      <c r="F1575" s="392"/>
      <c r="G1575" s="392"/>
    </row>
    <row r="1576" spans="1:7" ht="15" customHeight="1">
      <c r="A1576" s="391"/>
      <c r="B1576" s="392"/>
      <c r="C1576" s="392"/>
      <c r="D1576" s="392"/>
      <c r="E1576" s="392"/>
      <c r="F1576" s="392"/>
      <c r="G1576" s="392"/>
    </row>
    <row r="1577" spans="1:7" ht="15" customHeight="1">
      <c r="A1577" s="391"/>
      <c r="B1577" s="392"/>
      <c r="C1577" s="392"/>
      <c r="D1577" s="392"/>
      <c r="E1577" s="392"/>
      <c r="F1577" s="392"/>
      <c r="G1577" s="392"/>
    </row>
    <row r="1578" spans="1:7" ht="15" customHeight="1">
      <c r="A1578" s="391"/>
      <c r="B1578" s="392"/>
      <c r="C1578" s="392"/>
      <c r="D1578" s="392"/>
      <c r="E1578" s="392"/>
      <c r="F1578" s="392"/>
      <c r="G1578" s="392"/>
    </row>
    <row r="1579" spans="1:7" ht="15" customHeight="1">
      <c r="A1579" s="391"/>
      <c r="B1579" s="392"/>
      <c r="C1579" s="392"/>
      <c r="D1579" s="392"/>
      <c r="E1579" s="392"/>
      <c r="F1579" s="392"/>
      <c r="G1579" s="392"/>
    </row>
    <row r="1580" spans="1:7" ht="15" customHeight="1">
      <c r="A1580" s="391"/>
      <c r="B1580" s="392"/>
      <c r="C1580" s="392"/>
      <c r="D1580" s="392"/>
      <c r="E1580" s="392"/>
      <c r="F1580" s="392"/>
      <c r="G1580" s="392"/>
    </row>
    <row r="1581" spans="1:7" ht="15" customHeight="1">
      <c r="A1581" s="391"/>
      <c r="B1581" s="392"/>
      <c r="C1581" s="392"/>
      <c r="D1581" s="392"/>
      <c r="E1581" s="392"/>
      <c r="F1581" s="392"/>
      <c r="G1581" s="392"/>
    </row>
    <row r="1582" spans="1:7" ht="15" customHeight="1">
      <c r="A1582" s="391"/>
      <c r="B1582" s="392"/>
      <c r="C1582" s="392"/>
      <c r="D1582" s="392"/>
      <c r="E1582" s="392"/>
      <c r="F1582" s="392"/>
      <c r="G1582" s="392"/>
    </row>
    <row r="1583" spans="1:7" ht="15" customHeight="1">
      <c r="A1583" s="391"/>
      <c r="B1583" s="392"/>
      <c r="C1583" s="392"/>
      <c r="D1583" s="392"/>
      <c r="E1583" s="392"/>
      <c r="F1583" s="392"/>
      <c r="G1583" s="392"/>
    </row>
    <row r="1584" spans="1:7" ht="15" customHeight="1">
      <c r="A1584" s="391"/>
      <c r="B1584" s="392"/>
      <c r="C1584" s="392"/>
      <c r="D1584" s="392"/>
      <c r="E1584" s="392"/>
      <c r="F1584" s="392"/>
      <c r="G1584" s="392"/>
    </row>
    <row r="1585" spans="1:7" ht="15" customHeight="1">
      <c r="A1585" s="391"/>
      <c r="B1585" s="392"/>
      <c r="C1585" s="392"/>
      <c r="D1585" s="392"/>
      <c r="E1585" s="392"/>
      <c r="F1585" s="392"/>
      <c r="G1585" s="392"/>
    </row>
    <row r="1586" spans="1:7" ht="15" customHeight="1">
      <c r="A1586" s="391"/>
      <c r="B1586" s="392"/>
      <c r="C1586" s="392"/>
      <c r="D1586" s="392"/>
      <c r="E1586" s="392"/>
      <c r="F1586" s="392"/>
      <c r="G1586" s="392"/>
    </row>
    <row r="1587" spans="1:7" ht="15" customHeight="1">
      <c r="A1587" s="391"/>
      <c r="B1587" s="392"/>
      <c r="C1587" s="392"/>
      <c r="D1587" s="392"/>
      <c r="E1587" s="392"/>
      <c r="F1587" s="392"/>
      <c r="G1587" s="392"/>
    </row>
    <row r="1588" spans="1:7" ht="15" customHeight="1">
      <c r="A1588" s="391"/>
      <c r="B1588" s="392"/>
      <c r="C1588" s="392"/>
      <c r="D1588" s="392"/>
      <c r="E1588" s="392"/>
      <c r="F1588" s="392"/>
      <c r="G1588" s="392"/>
    </row>
    <row r="1589" spans="1:7" ht="15" customHeight="1">
      <c r="A1589" s="391"/>
      <c r="B1589" s="392"/>
      <c r="C1589" s="392"/>
      <c r="D1589" s="392"/>
      <c r="E1589" s="392"/>
      <c r="F1589" s="392"/>
      <c r="G1589" s="392"/>
    </row>
    <row r="1590" spans="1:7" ht="15" customHeight="1">
      <c r="A1590" s="391"/>
      <c r="B1590" s="392"/>
      <c r="C1590" s="392"/>
      <c r="D1590" s="392"/>
      <c r="E1590" s="392"/>
      <c r="F1590" s="392"/>
      <c r="G1590" s="392"/>
    </row>
    <row r="1591" spans="1:7" ht="15" customHeight="1">
      <c r="A1591" s="391"/>
      <c r="B1591" s="392"/>
      <c r="C1591" s="392"/>
      <c r="D1591" s="392"/>
      <c r="E1591" s="392"/>
      <c r="F1591" s="392"/>
      <c r="G1591" s="392"/>
    </row>
    <row r="1592" spans="1:7" ht="15" customHeight="1">
      <c r="A1592" s="391"/>
      <c r="B1592" s="392"/>
      <c r="C1592" s="392"/>
      <c r="D1592" s="392"/>
      <c r="E1592" s="392"/>
      <c r="F1592" s="392"/>
      <c r="G1592" s="392"/>
    </row>
    <row r="1593" spans="1:7" ht="15" customHeight="1">
      <c r="A1593" s="391"/>
      <c r="B1593" s="392"/>
      <c r="C1593" s="392"/>
      <c r="D1593" s="392"/>
      <c r="E1593" s="392"/>
      <c r="F1593" s="392"/>
      <c r="G1593" s="392"/>
    </row>
    <row r="1594" spans="1:7" ht="15" customHeight="1">
      <c r="A1594" s="391"/>
      <c r="B1594" s="392"/>
      <c r="C1594" s="392"/>
      <c r="D1594" s="392"/>
      <c r="E1594" s="392"/>
      <c r="F1594" s="392"/>
      <c r="G1594" s="392"/>
    </row>
    <row r="1595" spans="1:7" ht="15" customHeight="1">
      <c r="A1595" s="391"/>
      <c r="B1595" s="392"/>
      <c r="C1595" s="392"/>
      <c r="D1595" s="392"/>
      <c r="E1595" s="392"/>
      <c r="F1595" s="392"/>
      <c r="G1595" s="392"/>
    </row>
    <row r="1596" spans="1:7" ht="15" customHeight="1">
      <c r="A1596" s="391"/>
      <c r="B1596" s="392"/>
      <c r="C1596" s="392"/>
      <c r="D1596" s="392"/>
      <c r="E1596" s="392"/>
      <c r="F1596" s="392"/>
      <c r="G1596" s="392"/>
    </row>
    <row r="1597" spans="1:7" ht="15" customHeight="1">
      <c r="A1597" s="391"/>
      <c r="B1597" s="392"/>
      <c r="C1597" s="392"/>
      <c r="D1597" s="392"/>
      <c r="E1597" s="392"/>
      <c r="F1597" s="392"/>
      <c r="G1597" s="392"/>
    </row>
    <row r="1598" spans="1:7" ht="15" customHeight="1">
      <c r="A1598" s="391"/>
      <c r="B1598" s="392"/>
      <c r="C1598" s="392"/>
      <c r="D1598" s="392"/>
      <c r="E1598" s="392"/>
      <c r="F1598" s="392"/>
      <c r="G1598" s="392"/>
    </row>
    <row r="1599" spans="1:7" ht="15" customHeight="1">
      <c r="A1599" s="391"/>
      <c r="B1599" s="392"/>
      <c r="C1599" s="392"/>
      <c r="D1599" s="392"/>
      <c r="E1599" s="392"/>
      <c r="F1599" s="392"/>
      <c r="G1599" s="392"/>
    </row>
    <row r="1600" spans="1:7" ht="15" customHeight="1">
      <c r="A1600" s="391"/>
      <c r="B1600" s="392"/>
      <c r="C1600" s="392"/>
      <c r="D1600" s="392"/>
      <c r="E1600" s="392"/>
      <c r="F1600" s="392"/>
      <c r="G1600" s="392"/>
    </row>
    <row r="1601" spans="1:7" ht="15" customHeight="1">
      <c r="A1601" s="391"/>
      <c r="B1601" s="392"/>
      <c r="C1601" s="392"/>
      <c r="D1601" s="392"/>
      <c r="E1601" s="392"/>
      <c r="F1601" s="392"/>
      <c r="G1601" s="392"/>
    </row>
    <row r="1602" spans="1:7" ht="15" customHeight="1">
      <c r="A1602" s="391"/>
      <c r="B1602" s="392"/>
      <c r="C1602" s="392"/>
      <c r="D1602" s="392"/>
      <c r="E1602" s="392"/>
      <c r="F1602" s="392"/>
      <c r="G1602" s="392"/>
    </row>
    <row r="1603" spans="1:7" ht="15" customHeight="1">
      <c r="A1603" s="391"/>
      <c r="B1603" s="392"/>
      <c r="C1603" s="392"/>
      <c r="D1603" s="392"/>
      <c r="E1603" s="392"/>
      <c r="F1603" s="392"/>
      <c r="G1603" s="392"/>
    </row>
    <row r="1604" spans="1:7" ht="15" customHeight="1">
      <c r="A1604" s="391"/>
      <c r="B1604" s="392"/>
      <c r="C1604" s="392"/>
      <c r="D1604" s="392"/>
      <c r="E1604" s="392"/>
      <c r="F1604" s="392"/>
      <c r="G1604" s="392"/>
    </row>
    <row r="1605" spans="1:7" ht="15" customHeight="1">
      <c r="A1605" s="391"/>
      <c r="B1605" s="392"/>
      <c r="C1605" s="392"/>
      <c r="D1605" s="392"/>
      <c r="E1605" s="392"/>
      <c r="F1605" s="392"/>
      <c r="G1605" s="392"/>
    </row>
    <row r="1606" spans="1:7" ht="15" customHeight="1">
      <c r="A1606" s="391"/>
      <c r="B1606" s="392"/>
      <c r="C1606" s="392"/>
      <c r="D1606" s="392"/>
      <c r="E1606" s="392"/>
      <c r="F1606" s="392"/>
      <c r="G1606" s="392"/>
    </row>
    <row r="1607" spans="1:7" ht="15" customHeight="1">
      <c r="A1607" s="391"/>
      <c r="B1607" s="392"/>
      <c r="C1607" s="392"/>
      <c r="D1607" s="392"/>
      <c r="E1607" s="392"/>
      <c r="F1607" s="392"/>
      <c r="G1607" s="392"/>
    </row>
    <row r="1608" spans="1:7" ht="15" customHeight="1">
      <c r="A1608" s="391"/>
      <c r="B1608" s="392"/>
      <c r="C1608" s="392"/>
      <c r="D1608" s="392"/>
      <c r="E1608" s="392"/>
      <c r="F1608" s="392"/>
      <c r="G1608" s="392"/>
    </row>
    <row r="1609" spans="1:7" ht="15" customHeight="1">
      <c r="A1609" s="391"/>
      <c r="B1609" s="392"/>
      <c r="C1609" s="392"/>
      <c r="D1609" s="392"/>
      <c r="E1609" s="392"/>
      <c r="F1609" s="392"/>
      <c r="G1609" s="392"/>
    </row>
    <row r="1610" spans="1:7" ht="15" customHeight="1">
      <c r="A1610" s="391"/>
      <c r="B1610" s="392"/>
      <c r="C1610" s="392"/>
      <c r="D1610" s="392"/>
      <c r="E1610" s="392"/>
      <c r="F1610" s="392"/>
      <c r="G1610" s="392"/>
    </row>
    <row r="1611" spans="1:7" ht="15" customHeight="1">
      <c r="A1611" s="391"/>
      <c r="B1611" s="392"/>
      <c r="C1611" s="392"/>
      <c r="D1611" s="392"/>
      <c r="E1611" s="392"/>
      <c r="F1611" s="392"/>
      <c r="G1611" s="392"/>
    </row>
    <row r="1612" spans="1:7" ht="15" customHeight="1">
      <c r="A1612" s="391"/>
      <c r="B1612" s="392"/>
      <c r="C1612" s="392"/>
      <c r="D1612" s="392"/>
      <c r="E1612" s="392"/>
      <c r="F1612" s="392"/>
      <c r="G1612" s="392"/>
    </row>
    <row r="1613" spans="1:7" ht="15" customHeight="1">
      <c r="A1613" s="391"/>
      <c r="B1613" s="392"/>
      <c r="C1613" s="392"/>
      <c r="D1613" s="392"/>
      <c r="E1613" s="392"/>
      <c r="F1613" s="392"/>
      <c r="G1613" s="392"/>
    </row>
    <row r="1614" spans="1:7" ht="15" customHeight="1">
      <c r="A1614" s="391"/>
      <c r="B1614" s="392"/>
      <c r="C1614" s="392"/>
      <c r="D1614" s="392"/>
      <c r="E1614" s="392"/>
      <c r="F1614" s="392"/>
      <c r="G1614" s="392"/>
    </row>
    <row r="1615" spans="1:7" ht="15" customHeight="1">
      <c r="A1615" s="391"/>
      <c r="B1615" s="392"/>
      <c r="C1615" s="392"/>
      <c r="D1615" s="392"/>
      <c r="E1615" s="392"/>
      <c r="F1615" s="392"/>
      <c r="G1615" s="392"/>
    </row>
    <row r="1616" spans="1:7" ht="15" customHeight="1">
      <c r="A1616" s="391"/>
      <c r="B1616" s="392"/>
      <c r="C1616" s="392"/>
      <c r="D1616" s="392"/>
      <c r="E1616" s="392"/>
      <c r="F1616" s="392"/>
      <c r="G1616" s="392"/>
    </row>
    <row r="1617" spans="1:7" ht="15" customHeight="1">
      <c r="A1617" s="391"/>
      <c r="B1617" s="392"/>
      <c r="C1617" s="392"/>
      <c r="D1617" s="392"/>
      <c r="E1617" s="392"/>
      <c r="F1617" s="392"/>
      <c r="G1617" s="392"/>
    </row>
    <row r="1618" spans="1:7" ht="15" customHeight="1">
      <c r="A1618" s="391"/>
      <c r="B1618" s="392"/>
      <c r="C1618" s="392"/>
      <c r="D1618" s="392"/>
      <c r="E1618" s="392"/>
      <c r="F1618" s="392"/>
      <c r="G1618" s="392"/>
    </row>
    <row r="1619" spans="1:7" ht="15" customHeight="1">
      <c r="A1619" s="391"/>
      <c r="B1619" s="392"/>
      <c r="C1619" s="392"/>
      <c r="D1619" s="392"/>
      <c r="E1619" s="392"/>
      <c r="F1619" s="392"/>
      <c r="G1619" s="392"/>
    </row>
    <row r="1620" spans="1:7" ht="15" customHeight="1">
      <c r="A1620" s="391"/>
      <c r="B1620" s="392"/>
      <c r="C1620" s="392"/>
      <c r="D1620" s="392"/>
      <c r="E1620" s="392"/>
      <c r="F1620" s="392"/>
      <c r="G1620" s="392"/>
    </row>
    <row r="1621" spans="1:7" ht="15" customHeight="1">
      <c r="A1621" s="391"/>
      <c r="B1621" s="392"/>
      <c r="C1621" s="392"/>
      <c r="D1621" s="392"/>
      <c r="E1621" s="392"/>
      <c r="F1621" s="392"/>
      <c r="G1621" s="392"/>
    </row>
    <row r="1622" spans="1:7" ht="15" customHeight="1">
      <c r="A1622" s="391"/>
      <c r="B1622" s="392"/>
      <c r="C1622" s="392"/>
      <c r="D1622" s="392"/>
      <c r="E1622" s="392"/>
      <c r="F1622" s="392"/>
      <c r="G1622" s="392"/>
    </row>
    <row r="1623" spans="1:7" ht="15" customHeight="1">
      <c r="A1623" s="391"/>
      <c r="B1623" s="392"/>
      <c r="C1623" s="392"/>
      <c r="D1623" s="392"/>
      <c r="E1623" s="392"/>
      <c r="F1623" s="392"/>
      <c r="G1623" s="392"/>
    </row>
    <row r="1624" spans="1:7" ht="15" customHeight="1">
      <c r="A1624" s="391"/>
      <c r="B1624" s="392"/>
      <c r="C1624" s="392"/>
      <c r="D1624" s="392"/>
      <c r="E1624" s="392"/>
      <c r="F1624" s="392"/>
      <c r="G1624" s="392"/>
    </row>
    <row r="1625" spans="1:7" ht="15" customHeight="1">
      <c r="A1625" s="391"/>
      <c r="B1625" s="392"/>
      <c r="C1625" s="392"/>
      <c r="D1625" s="392"/>
      <c r="E1625" s="392"/>
      <c r="F1625" s="392"/>
      <c r="G1625" s="392"/>
    </row>
    <row r="1626" spans="1:7" ht="15" customHeight="1">
      <c r="A1626" s="391"/>
      <c r="B1626" s="392"/>
      <c r="C1626" s="392"/>
      <c r="D1626" s="392"/>
      <c r="E1626" s="392"/>
      <c r="F1626" s="392"/>
      <c r="G1626" s="392"/>
    </row>
    <row r="1627" spans="1:7" ht="15" customHeight="1">
      <c r="A1627" s="391"/>
      <c r="B1627" s="392"/>
      <c r="C1627" s="392"/>
      <c r="D1627" s="392"/>
      <c r="E1627" s="392"/>
      <c r="F1627" s="392"/>
      <c r="G1627" s="392"/>
    </row>
    <row r="1628" spans="1:7" ht="15" customHeight="1">
      <c r="A1628" s="391"/>
      <c r="B1628" s="392"/>
      <c r="C1628" s="392"/>
      <c r="D1628" s="392"/>
      <c r="E1628" s="392"/>
      <c r="F1628" s="392"/>
      <c r="G1628" s="392"/>
    </row>
    <row r="1629" spans="1:7" ht="15" customHeight="1">
      <c r="A1629" s="391"/>
      <c r="B1629" s="392"/>
      <c r="C1629" s="392"/>
      <c r="D1629" s="392"/>
      <c r="E1629" s="392"/>
      <c r="F1629" s="392"/>
      <c r="G1629" s="392"/>
    </row>
    <row r="1630" spans="1:7" ht="15" customHeight="1">
      <c r="A1630" s="391"/>
      <c r="B1630" s="392"/>
      <c r="C1630" s="392"/>
      <c r="D1630" s="392"/>
      <c r="E1630" s="392"/>
      <c r="F1630" s="392"/>
      <c r="G1630" s="392"/>
    </row>
    <row r="1631" spans="1:7" ht="15" customHeight="1">
      <c r="A1631" s="391"/>
      <c r="B1631" s="392"/>
      <c r="C1631" s="392"/>
      <c r="D1631" s="392"/>
      <c r="E1631" s="392"/>
      <c r="F1631" s="392"/>
      <c r="G1631" s="392"/>
    </row>
    <row r="1632" spans="1:7" ht="15" customHeight="1">
      <c r="A1632" s="391"/>
      <c r="B1632" s="392"/>
      <c r="C1632" s="392"/>
      <c r="D1632" s="392"/>
      <c r="E1632" s="392"/>
      <c r="F1632" s="392"/>
      <c r="G1632" s="392"/>
    </row>
    <row r="1633" spans="1:7" ht="15" customHeight="1">
      <c r="A1633" s="391"/>
      <c r="B1633" s="392"/>
      <c r="C1633" s="392"/>
      <c r="D1633" s="392"/>
      <c r="E1633" s="392"/>
      <c r="F1633" s="392"/>
      <c r="G1633" s="392"/>
    </row>
    <row r="1634" spans="1:7" ht="15" customHeight="1">
      <c r="A1634" s="391"/>
      <c r="B1634" s="392"/>
      <c r="C1634" s="392"/>
      <c r="D1634" s="392"/>
      <c r="E1634" s="392"/>
      <c r="F1634" s="392"/>
      <c r="G1634" s="392"/>
    </row>
    <row r="1635" spans="1:7" ht="15" customHeight="1">
      <c r="A1635" s="391"/>
      <c r="B1635" s="392"/>
      <c r="C1635" s="392"/>
      <c r="D1635" s="392"/>
      <c r="E1635" s="392"/>
      <c r="F1635" s="392"/>
      <c r="G1635" s="392"/>
    </row>
    <row r="1636" spans="1:7" ht="15" customHeight="1">
      <c r="A1636" s="391"/>
      <c r="B1636" s="392"/>
      <c r="C1636" s="392"/>
      <c r="D1636" s="392"/>
      <c r="E1636" s="392"/>
      <c r="F1636" s="392"/>
      <c r="G1636" s="392"/>
    </row>
    <row r="1637" spans="1:7" ht="15" customHeight="1">
      <c r="A1637" s="391"/>
      <c r="B1637" s="392"/>
      <c r="C1637" s="392"/>
      <c r="D1637" s="392"/>
      <c r="E1637" s="392"/>
      <c r="F1637" s="392"/>
      <c r="G1637" s="392"/>
    </row>
    <row r="1638" spans="1:7" ht="15" customHeight="1">
      <c r="A1638" s="391"/>
      <c r="B1638" s="392"/>
      <c r="C1638" s="392"/>
      <c r="D1638" s="392"/>
      <c r="E1638" s="392"/>
      <c r="F1638" s="392"/>
      <c r="G1638" s="392"/>
    </row>
    <row r="1639" spans="1:7" ht="15" customHeight="1">
      <c r="A1639" s="391"/>
      <c r="B1639" s="392"/>
      <c r="C1639" s="392"/>
      <c r="D1639" s="392"/>
      <c r="E1639" s="392"/>
      <c r="F1639" s="392"/>
      <c r="G1639" s="392"/>
    </row>
    <row r="1640" spans="1:7" ht="15" customHeight="1">
      <c r="A1640" s="391"/>
      <c r="B1640" s="392"/>
      <c r="C1640" s="392"/>
      <c r="D1640" s="392"/>
      <c r="E1640" s="392"/>
      <c r="F1640" s="392"/>
      <c r="G1640" s="392"/>
    </row>
    <row r="1641" spans="1:7" ht="15" customHeight="1">
      <c r="A1641" s="391"/>
      <c r="B1641" s="392"/>
      <c r="C1641" s="392"/>
      <c r="D1641" s="392"/>
      <c r="E1641" s="392"/>
      <c r="F1641" s="392"/>
      <c r="G1641" s="392"/>
    </row>
    <row r="1642" spans="1:7" ht="15" customHeight="1">
      <c r="A1642" s="391"/>
      <c r="B1642" s="392"/>
      <c r="C1642" s="392"/>
      <c r="D1642" s="392"/>
      <c r="E1642" s="392"/>
      <c r="F1642" s="392"/>
      <c r="G1642" s="392"/>
    </row>
    <row r="1643" spans="1:7" ht="15" customHeight="1">
      <c r="A1643" s="391"/>
      <c r="B1643" s="392"/>
      <c r="C1643" s="392"/>
      <c r="D1643" s="392"/>
      <c r="E1643" s="392"/>
      <c r="F1643" s="392"/>
      <c r="G1643" s="392"/>
    </row>
    <row r="1644" spans="1:7" ht="15" customHeight="1">
      <c r="A1644" s="391"/>
      <c r="B1644" s="392"/>
      <c r="C1644" s="392"/>
      <c r="D1644" s="392"/>
      <c r="E1644" s="392"/>
      <c r="F1644" s="392"/>
      <c r="G1644" s="392"/>
    </row>
    <row r="1645" spans="1:7" ht="15" customHeight="1">
      <c r="A1645" s="391"/>
      <c r="B1645" s="392"/>
      <c r="C1645" s="392"/>
      <c r="D1645" s="392"/>
      <c r="E1645" s="392"/>
      <c r="F1645" s="392"/>
      <c r="G1645" s="392"/>
    </row>
    <row r="1646" spans="1:7" ht="15" customHeight="1">
      <c r="A1646" s="391"/>
      <c r="B1646" s="392"/>
      <c r="C1646" s="392"/>
      <c r="D1646" s="392"/>
      <c r="E1646" s="392"/>
      <c r="F1646" s="392"/>
      <c r="G1646" s="392"/>
    </row>
    <row r="1647" spans="1:7" ht="15" customHeight="1">
      <c r="A1647" s="391"/>
      <c r="B1647" s="392"/>
      <c r="C1647" s="392"/>
      <c r="D1647" s="392"/>
      <c r="E1647" s="392"/>
      <c r="F1647" s="392"/>
      <c r="G1647" s="392"/>
    </row>
    <row r="1648" spans="1:7" ht="15" customHeight="1">
      <c r="A1648" s="391"/>
      <c r="B1648" s="392"/>
      <c r="C1648" s="392"/>
      <c r="D1648" s="392"/>
      <c r="E1648" s="392"/>
      <c r="F1648" s="392"/>
      <c r="G1648" s="392"/>
    </row>
    <row r="1649" spans="1:7" ht="15" customHeight="1">
      <c r="A1649" s="391"/>
      <c r="B1649" s="392"/>
      <c r="C1649" s="392"/>
      <c r="D1649" s="392"/>
      <c r="E1649" s="392"/>
      <c r="F1649" s="392"/>
      <c r="G1649" s="392"/>
    </row>
    <row r="1650" spans="1:7" ht="15" customHeight="1">
      <c r="A1650" s="391"/>
      <c r="B1650" s="392"/>
      <c r="C1650" s="392"/>
      <c r="D1650" s="392"/>
      <c r="E1650" s="392"/>
      <c r="F1650" s="392"/>
      <c r="G1650" s="392"/>
    </row>
    <row r="1651" spans="1:7" ht="15" customHeight="1">
      <c r="A1651" s="391"/>
      <c r="B1651" s="392"/>
      <c r="C1651" s="392"/>
      <c r="D1651" s="392"/>
      <c r="E1651" s="392"/>
      <c r="F1651" s="392"/>
      <c r="G1651" s="392"/>
    </row>
    <row r="1652" spans="1:7" ht="15" customHeight="1">
      <c r="A1652" s="391"/>
      <c r="B1652" s="392"/>
      <c r="C1652" s="392"/>
      <c r="D1652" s="392"/>
      <c r="E1652" s="392"/>
      <c r="F1652" s="392"/>
      <c r="G1652" s="392"/>
    </row>
    <row r="1653" spans="1:7" ht="15" customHeight="1">
      <c r="A1653" s="391"/>
      <c r="B1653" s="392"/>
      <c r="C1653" s="392"/>
      <c r="D1653" s="392"/>
      <c r="E1653" s="392"/>
      <c r="F1653" s="392"/>
      <c r="G1653" s="392"/>
    </row>
    <row r="1654" spans="1:7" ht="15" customHeight="1">
      <c r="A1654" s="391"/>
      <c r="B1654" s="392"/>
      <c r="C1654" s="392"/>
      <c r="D1654" s="392"/>
      <c r="E1654" s="392"/>
      <c r="F1654" s="392"/>
      <c r="G1654" s="392"/>
    </row>
    <row r="1655" spans="1:7" ht="15" customHeight="1">
      <c r="A1655" s="391"/>
      <c r="B1655" s="392"/>
      <c r="C1655" s="392"/>
      <c r="D1655" s="392"/>
      <c r="E1655" s="392"/>
      <c r="F1655" s="392"/>
      <c r="G1655" s="392"/>
    </row>
    <row r="1656" spans="1:7" ht="15" customHeight="1">
      <c r="A1656" s="391"/>
      <c r="B1656" s="392"/>
      <c r="C1656" s="392"/>
      <c r="D1656" s="392"/>
      <c r="E1656" s="392"/>
      <c r="F1656" s="392"/>
      <c r="G1656" s="392"/>
    </row>
    <row r="1657" spans="1:7" ht="15" customHeight="1">
      <c r="A1657" s="391"/>
      <c r="B1657" s="392"/>
      <c r="C1657" s="392"/>
      <c r="D1657" s="392"/>
      <c r="E1657" s="392"/>
      <c r="F1657" s="392"/>
      <c r="G1657" s="392"/>
    </row>
    <row r="1658" spans="1:7" ht="15" customHeight="1">
      <c r="A1658" s="391"/>
      <c r="B1658" s="392"/>
      <c r="C1658" s="392"/>
      <c r="D1658" s="392"/>
      <c r="E1658" s="392"/>
      <c r="F1658" s="392"/>
      <c r="G1658" s="392"/>
    </row>
    <row r="1659" spans="1:7" ht="15" customHeight="1">
      <c r="A1659" s="391"/>
      <c r="B1659" s="392"/>
      <c r="C1659" s="392"/>
      <c r="D1659" s="392"/>
      <c r="E1659" s="392"/>
      <c r="F1659" s="392"/>
      <c r="G1659" s="392"/>
    </row>
    <row r="1660" spans="1:7" ht="15" customHeight="1">
      <c r="A1660" s="391"/>
      <c r="B1660" s="392"/>
      <c r="C1660" s="392"/>
      <c r="D1660" s="392"/>
      <c r="E1660" s="392"/>
      <c r="F1660" s="392"/>
      <c r="G1660" s="392"/>
    </row>
    <row r="1661" spans="1:7" ht="15" customHeight="1">
      <c r="A1661" s="391"/>
      <c r="B1661" s="392"/>
      <c r="C1661" s="392"/>
      <c r="D1661" s="392"/>
      <c r="E1661" s="392"/>
      <c r="F1661" s="392"/>
      <c r="G1661" s="392"/>
    </row>
    <row r="1662" spans="1:7" ht="15" customHeight="1">
      <c r="A1662" s="391"/>
      <c r="B1662" s="392"/>
      <c r="C1662" s="392"/>
      <c r="D1662" s="392"/>
      <c r="E1662" s="392"/>
      <c r="F1662" s="392"/>
      <c r="G1662" s="392"/>
    </row>
    <row r="1663" spans="1:7" ht="15" customHeight="1">
      <c r="A1663" s="391"/>
      <c r="B1663" s="392"/>
      <c r="C1663" s="392"/>
      <c r="D1663" s="392"/>
      <c r="E1663" s="392"/>
      <c r="F1663" s="392"/>
      <c r="G1663" s="392"/>
    </row>
    <row r="1664" spans="1:7" ht="15" customHeight="1">
      <c r="A1664" s="391"/>
      <c r="B1664" s="392"/>
      <c r="C1664" s="392"/>
      <c r="D1664" s="392"/>
      <c r="E1664" s="392"/>
      <c r="F1664" s="392"/>
      <c r="G1664" s="392"/>
    </row>
    <row r="1665" spans="1:7" ht="15" customHeight="1">
      <c r="A1665" s="391"/>
      <c r="B1665" s="392"/>
      <c r="C1665" s="392"/>
      <c r="D1665" s="392"/>
      <c r="E1665" s="392"/>
      <c r="F1665" s="392"/>
      <c r="G1665" s="392"/>
    </row>
    <row r="1666" spans="1:7" ht="15" customHeight="1">
      <c r="A1666" s="391"/>
      <c r="B1666" s="392"/>
      <c r="C1666" s="392"/>
      <c r="D1666" s="392"/>
      <c r="E1666" s="392"/>
      <c r="F1666" s="392"/>
      <c r="G1666" s="392"/>
    </row>
    <row r="1667" spans="1:7" ht="15" customHeight="1">
      <c r="A1667" s="391"/>
      <c r="B1667" s="392"/>
      <c r="C1667" s="392"/>
      <c r="D1667" s="392"/>
      <c r="E1667" s="392"/>
      <c r="F1667" s="392"/>
      <c r="G1667" s="392"/>
    </row>
    <row r="1668" spans="1:7" ht="15" customHeight="1">
      <c r="A1668" s="391"/>
      <c r="B1668" s="392"/>
      <c r="C1668" s="392"/>
      <c r="D1668" s="392"/>
      <c r="E1668" s="392"/>
      <c r="F1668" s="392"/>
      <c r="G1668" s="392"/>
    </row>
    <row r="1669" spans="1:7" ht="15" customHeight="1">
      <c r="A1669" s="391"/>
      <c r="B1669" s="392"/>
      <c r="C1669" s="392"/>
      <c r="D1669" s="392"/>
      <c r="E1669" s="392"/>
      <c r="F1669" s="392"/>
      <c r="G1669" s="392"/>
    </row>
    <row r="1670" spans="1:7" ht="15" customHeight="1">
      <c r="A1670" s="391"/>
      <c r="B1670" s="392"/>
      <c r="C1670" s="392"/>
      <c r="D1670" s="392"/>
      <c r="E1670" s="392"/>
      <c r="F1670" s="392"/>
      <c r="G1670" s="392"/>
    </row>
    <row r="1671" spans="1:7" ht="15" customHeight="1">
      <c r="A1671" s="391"/>
      <c r="B1671" s="392"/>
      <c r="C1671" s="392"/>
      <c r="D1671" s="392"/>
      <c r="E1671" s="392"/>
      <c r="F1671" s="392"/>
      <c r="G1671" s="392"/>
    </row>
    <row r="1672" spans="1:7" ht="15" customHeight="1">
      <c r="A1672" s="391"/>
      <c r="B1672" s="392"/>
      <c r="C1672" s="392"/>
      <c r="D1672" s="392"/>
      <c r="E1672" s="392"/>
      <c r="F1672" s="392"/>
      <c r="G1672" s="392"/>
    </row>
    <row r="1673" spans="1:7" ht="15" customHeight="1">
      <c r="A1673" s="391"/>
      <c r="B1673" s="392"/>
      <c r="C1673" s="392"/>
      <c r="D1673" s="392"/>
      <c r="E1673" s="392"/>
      <c r="F1673" s="392"/>
      <c r="G1673" s="392"/>
    </row>
    <row r="1674" spans="1:7" ht="15" customHeight="1">
      <c r="A1674" s="391"/>
      <c r="B1674" s="392"/>
      <c r="C1674" s="392"/>
      <c r="D1674" s="392"/>
      <c r="E1674" s="392"/>
      <c r="F1674" s="392"/>
      <c r="G1674" s="392"/>
    </row>
    <row r="1675" spans="1:7" ht="15" customHeight="1">
      <c r="A1675" s="391"/>
      <c r="B1675" s="392"/>
      <c r="C1675" s="392"/>
      <c r="D1675" s="392"/>
      <c r="E1675" s="392"/>
      <c r="F1675" s="392"/>
      <c r="G1675" s="392"/>
    </row>
    <row r="1676" spans="1:7" ht="15" customHeight="1">
      <c r="A1676" s="391"/>
      <c r="B1676" s="392"/>
      <c r="C1676" s="392"/>
      <c r="D1676" s="392"/>
      <c r="E1676" s="392"/>
      <c r="F1676" s="392"/>
      <c r="G1676" s="392"/>
    </row>
    <row r="1677" spans="1:7" ht="15" customHeight="1">
      <c r="A1677" s="391"/>
      <c r="B1677" s="392"/>
      <c r="C1677" s="392"/>
      <c r="D1677" s="392"/>
      <c r="E1677" s="392"/>
      <c r="F1677" s="392"/>
      <c r="G1677" s="392"/>
    </row>
    <row r="1678" spans="1:7" ht="15" customHeight="1">
      <c r="A1678" s="391"/>
      <c r="B1678" s="392"/>
      <c r="C1678" s="392"/>
      <c r="D1678" s="392"/>
      <c r="E1678" s="392"/>
      <c r="F1678" s="392"/>
      <c r="G1678" s="392"/>
    </row>
    <row r="1679" spans="1:7" ht="15" customHeight="1">
      <c r="A1679" s="391"/>
      <c r="B1679" s="392"/>
      <c r="C1679" s="392"/>
      <c r="D1679" s="392"/>
      <c r="E1679" s="392"/>
      <c r="F1679" s="392"/>
      <c r="G1679" s="392"/>
    </row>
    <row r="1680" spans="1:7" ht="15" customHeight="1">
      <c r="A1680" s="391"/>
      <c r="B1680" s="392"/>
      <c r="C1680" s="392"/>
      <c r="D1680" s="392"/>
      <c r="E1680" s="392"/>
      <c r="F1680" s="392"/>
      <c r="G1680" s="392"/>
    </row>
    <row r="1681" spans="1:7" ht="15" customHeight="1">
      <c r="A1681" s="391"/>
      <c r="B1681" s="392"/>
      <c r="C1681" s="392"/>
      <c r="D1681" s="392"/>
      <c r="E1681" s="392"/>
      <c r="F1681" s="392"/>
      <c r="G1681" s="392"/>
    </row>
    <row r="1682" spans="1:7" ht="15" customHeight="1">
      <c r="A1682" s="391"/>
      <c r="B1682" s="392"/>
      <c r="C1682" s="392"/>
      <c r="D1682" s="392"/>
      <c r="E1682" s="392"/>
      <c r="F1682" s="392"/>
      <c r="G1682" s="392"/>
    </row>
    <row r="1683" spans="1:7" ht="15" customHeight="1">
      <c r="A1683" s="391"/>
      <c r="B1683" s="392"/>
      <c r="C1683" s="392"/>
      <c r="D1683" s="392"/>
      <c r="E1683" s="392"/>
      <c r="F1683" s="392"/>
      <c r="G1683" s="392"/>
    </row>
    <row r="1684" spans="1:7" ht="15" customHeight="1">
      <c r="A1684" s="391"/>
      <c r="B1684" s="392"/>
      <c r="C1684" s="392"/>
      <c r="D1684" s="392"/>
      <c r="E1684" s="392"/>
      <c r="F1684" s="392"/>
      <c r="G1684" s="392"/>
    </row>
    <row r="1685" spans="1:7" ht="15" customHeight="1">
      <c r="A1685" s="391"/>
      <c r="B1685" s="392"/>
      <c r="C1685" s="392"/>
      <c r="D1685" s="392"/>
      <c r="E1685" s="392"/>
      <c r="F1685" s="392"/>
      <c r="G1685" s="392"/>
    </row>
    <row r="1686" spans="1:7" ht="15" customHeight="1">
      <c r="A1686" s="391"/>
      <c r="B1686" s="392"/>
      <c r="C1686" s="392"/>
      <c r="D1686" s="392"/>
      <c r="E1686" s="392"/>
      <c r="F1686" s="392"/>
      <c r="G1686" s="392"/>
    </row>
    <row r="1687" spans="1:7" ht="15" customHeight="1">
      <c r="A1687" s="391"/>
      <c r="B1687" s="392"/>
      <c r="C1687" s="392"/>
      <c r="D1687" s="392"/>
      <c r="E1687" s="392"/>
      <c r="F1687" s="392"/>
      <c r="G1687" s="392"/>
    </row>
    <row r="1688" spans="1:7" ht="15" customHeight="1">
      <c r="A1688" s="391"/>
      <c r="B1688" s="392"/>
      <c r="C1688" s="392"/>
      <c r="D1688" s="392"/>
      <c r="E1688" s="392"/>
      <c r="F1688" s="392"/>
      <c r="G1688" s="392"/>
    </row>
    <row r="1689" spans="1:7" ht="15" customHeight="1">
      <c r="A1689" s="391"/>
      <c r="B1689" s="392"/>
      <c r="C1689" s="392"/>
      <c r="D1689" s="392"/>
      <c r="E1689" s="392"/>
      <c r="F1689" s="392"/>
      <c r="G1689" s="392"/>
    </row>
    <row r="1690" spans="1:7" ht="15" customHeight="1">
      <c r="A1690" s="391"/>
      <c r="B1690" s="392"/>
      <c r="C1690" s="392"/>
      <c r="D1690" s="392"/>
      <c r="E1690" s="392"/>
      <c r="F1690" s="392"/>
      <c r="G1690" s="392"/>
    </row>
    <row r="1691" spans="1:7" ht="15" customHeight="1">
      <c r="A1691" s="391"/>
      <c r="B1691" s="392"/>
      <c r="C1691" s="392"/>
      <c r="D1691" s="392"/>
      <c r="E1691" s="392"/>
      <c r="F1691" s="392"/>
      <c r="G1691" s="392"/>
    </row>
    <row r="1692" spans="1:7" ht="15" customHeight="1">
      <c r="A1692" s="391"/>
      <c r="B1692" s="392"/>
      <c r="C1692" s="392"/>
      <c r="D1692" s="392"/>
      <c r="E1692" s="392"/>
      <c r="F1692" s="392"/>
      <c r="G1692" s="392"/>
    </row>
    <row r="1693" spans="1:7" ht="15" customHeight="1">
      <c r="A1693" s="391"/>
      <c r="B1693" s="392"/>
      <c r="C1693" s="392"/>
      <c r="D1693" s="392"/>
      <c r="E1693" s="392"/>
      <c r="F1693" s="392"/>
      <c r="G1693" s="392"/>
    </row>
    <row r="1694" spans="1:7" ht="15" customHeight="1">
      <c r="A1694" s="391"/>
      <c r="B1694" s="392"/>
      <c r="C1694" s="392"/>
      <c r="D1694" s="392"/>
      <c r="E1694" s="392"/>
      <c r="F1694" s="392"/>
      <c r="G1694" s="392"/>
    </row>
    <row r="1695" spans="1:7" ht="15" customHeight="1">
      <c r="A1695" s="391"/>
      <c r="B1695" s="392"/>
      <c r="C1695" s="392"/>
      <c r="D1695" s="392"/>
      <c r="E1695" s="392"/>
      <c r="F1695" s="392"/>
      <c r="G1695" s="392"/>
    </row>
    <row r="1696" spans="1:7" ht="15" customHeight="1">
      <c r="A1696" s="391"/>
      <c r="B1696" s="392"/>
      <c r="C1696" s="392"/>
      <c r="D1696" s="392"/>
      <c r="E1696" s="392"/>
      <c r="F1696" s="392"/>
      <c r="G1696" s="392"/>
    </row>
    <row r="1697" spans="1:7" ht="15" customHeight="1">
      <c r="A1697" s="391"/>
      <c r="B1697" s="392"/>
      <c r="C1697" s="392"/>
      <c r="D1697" s="392"/>
      <c r="E1697" s="392"/>
      <c r="F1697" s="392"/>
      <c r="G1697" s="392"/>
    </row>
    <row r="1698" spans="1:7" ht="15" customHeight="1">
      <c r="A1698" s="391"/>
      <c r="B1698" s="392"/>
      <c r="C1698" s="392"/>
      <c r="D1698" s="392"/>
      <c r="E1698" s="392"/>
      <c r="F1698" s="392"/>
      <c r="G1698" s="392"/>
    </row>
    <row r="1699" spans="1:7" ht="15" customHeight="1">
      <c r="A1699" s="391"/>
      <c r="B1699" s="392"/>
      <c r="C1699" s="392"/>
      <c r="D1699" s="392"/>
      <c r="E1699" s="392"/>
      <c r="F1699" s="392"/>
      <c r="G1699" s="392"/>
    </row>
    <row r="1700" spans="1:7" ht="15" customHeight="1">
      <c r="A1700" s="391"/>
      <c r="B1700" s="392"/>
      <c r="C1700" s="392"/>
      <c r="D1700" s="392"/>
      <c r="E1700" s="392"/>
      <c r="F1700" s="392"/>
      <c r="G1700" s="392"/>
    </row>
    <row r="1701" spans="1:7" ht="15" customHeight="1">
      <c r="A1701" s="391"/>
      <c r="B1701" s="392"/>
      <c r="C1701" s="392"/>
      <c r="D1701" s="392"/>
      <c r="E1701" s="392"/>
      <c r="F1701" s="392"/>
      <c r="G1701" s="392"/>
    </row>
    <row r="1702" spans="1:7" ht="15" customHeight="1">
      <c r="A1702" s="391"/>
      <c r="B1702" s="392"/>
      <c r="C1702" s="392"/>
      <c r="D1702" s="392"/>
      <c r="E1702" s="392"/>
      <c r="F1702" s="392"/>
      <c r="G1702" s="392"/>
    </row>
    <row r="1703" spans="1:7" ht="15" customHeight="1">
      <c r="A1703" s="391"/>
      <c r="B1703" s="392"/>
      <c r="C1703" s="392"/>
      <c r="D1703" s="392"/>
      <c r="E1703" s="392"/>
      <c r="F1703" s="392"/>
      <c r="G1703" s="392"/>
    </row>
    <row r="1704" spans="1:7" ht="15" customHeight="1">
      <c r="A1704" s="391"/>
      <c r="B1704" s="392"/>
      <c r="C1704" s="392"/>
      <c r="D1704" s="392"/>
      <c r="E1704" s="392"/>
      <c r="F1704" s="392"/>
      <c r="G1704" s="392"/>
    </row>
    <row r="1705" spans="1:7" ht="15" customHeight="1">
      <c r="A1705" s="391"/>
      <c r="B1705" s="392"/>
      <c r="C1705" s="392"/>
      <c r="D1705" s="392"/>
      <c r="E1705" s="392"/>
      <c r="F1705" s="392"/>
      <c r="G1705" s="392"/>
    </row>
    <row r="1706" spans="1:7" ht="15" customHeight="1">
      <c r="A1706" s="391"/>
      <c r="B1706" s="392"/>
      <c r="C1706" s="392"/>
      <c r="D1706" s="392"/>
      <c r="E1706" s="392"/>
      <c r="F1706" s="392"/>
      <c r="G1706" s="392"/>
    </row>
    <row r="1707" spans="1:7" ht="15" customHeight="1">
      <c r="A1707" s="391"/>
      <c r="B1707" s="392"/>
      <c r="C1707" s="392"/>
      <c r="D1707" s="392"/>
      <c r="E1707" s="392"/>
      <c r="F1707" s="392"/>
      <c r="G1707" s="392"/>
    </row>
    <row r="1708" spans="1:7" ht="15" customHeight="1">
      <c r="A1708" s="391"/>
      <c r="B1708" s="392"/>
      <c r="C1708" s="392"/>
      <c r="D1708" s="392"/>
      <c r="E1708" s="392"/>
      <c r="F1708" s="392"/>
      <c r="G1708" s="392"/>
    </row>
    <row r="1709" spans="1:7" ht="15" customHeight="1">
      <c r="A1709" s="391"/>
      <c r="B1709" s="392"/>
      <c r="C1709" s="392"/>
      <c r="D1709" s="392"/>
      <c r="E1709" s="392"/>
      <c r="F1709" s="392"/>
      <c r="G1709" s="392"/>
    </row>
    <row r="1710" spans="1:7" ht="15" customHeight="1">
      <c r="A1710" s="391"/>
      <c r="B1710" s="392"/>
      <c r="C1710" s="392"/>
      <c r="D1710" s="392"/>
      <c r="E1710" s="392"/>
      <c r="F1710" s="392"/>
      <c r="G1710" s="392"/>
    </row>
    <row r="1711" spans="1:7" ht="15" customHeight="1">
      <c r="A1711" s="391"/>
      <c r="B1711" s="392"/>
      <c r="C1711" s="392"/>
      <c r="D1711" s="392"/>
      <c r="E1711" s="392"/>
      <c r="F1711" s="392"/>
      <c r="G1711" s="392"/>
    </row>
    <row r="1712" spans="1:7" ht="15" customHeight="1">
      <c r="A1712" s="391"/>
      <c r="B1712" s="392"/>
      <c r="C1712" s="392"/>
      <c r="D1712" s="392"/>
      <c r="E1712" s="392"/>
      <c r="F1712" s="392"/>
      <c r="G1712" s="392"/>
    </row>
    <row r="1713" spans="1:7" ht="15" customHeight="1">
      <c r="A1713" s="391"/>
      <c r="B1713" s="392"/>
      <c r="C1713" s="392"/>
      <c r="D1713" s="392"/>
      <c r="E1713" s="392"/>
      <c r="F1713" s="392"/>
      <c r="G1713" s="392"/>
    </row>
    <row r="1714" spans="1:7" ht="15" customHeight="1">
      <c r="A1714" s="391"/>
      <c r="B1714" s="392"/>
      <c r="C1714" s="392"/>
      <c r="D1714" s="392"/>
      <c r="E1714" s="392"/>
      <c r="F1714" s="392"/>
      <c r="G1714" s="392"/>
    </row>
    <row r="1715" spans="1:7" ht="15" customHeight="1">
      <c r="A1715" s="391"/>
      <c r="B1715" s="392"/>
      <c r="C1715" s="392"/>
      <c r="D1715" s="392"/>
      <c r="E1715" s="392"/>
      <c r="F1715" s="392"/>
      <c r="G1715" s="392"/>
    </row>
    <row r="1716" spans="1:7" ht="15" customHeight="1">
      <c r="A1716" s="391"/>
      <c r="B1716" s="392"/>
      <c r="C1716" s="392"/>
      <c r="D1716" s="392"/>
      <c r="E1716" s="392"/>
      <c r="F1716" s="392"/>
      <c r="G1716" s="392"/>
    </row>
    <row r="1717" spans="1:7" ht="15" customHeight="1">
      <c r="A1717" s="391"/>
      <c r="B1717" s="392"/>
      <c r="C1717" s="392"/>
      <c r="D1717" s="392"/>
      <c r="E1717" s="392"/>
      <c r="F1717" s="392"/>
      <c r="G1717" s="392"/>
    </row>
    <row r="1718" spans="1:7" ht="15" customHeight="1">
      <c r="A1718" s="391"/>
      <c r="B1718" s="392"/>
      <c r="C1718" s="392"/>
      <c r="D1718" s="392"/>
      <c r="E1718" s="392"/>
      <c r="F1718" s="392"/>
      <c r="G1718" s="392"/>
    </row>
    <row r="1719" spans="1:7" ht="15" customHeight="1">
      <c r="A1719" s="391"/>
      <c r="B1719" s="392"/>
      <c r="C1719" s="392"/>
      <c r="D1719" s="392"/>
      <c r="E1719" s="392"/>
      <c r="F1719" s="392"/>
      <c r="G1719" s="392"/>
    </row>
    <row r="1720" spans="1:7" ht="15" customHeight="1">
      <c r="A1720" s="391"/>
      <c r="B1720" s="392"/>
      <c r="C1720" s="392"/>
      <c r="D1720" s="392"/>
      <c r="E1720" s="392"/>
      <c r="F1720" s="392"/>
      <c r="G1720" s="392"/>
    </row>
    <row r="1721" spans="1:7" ht="15" customHeight="1">
      <c r="A1721" s="391"/>
      <c r="B1721" s="392"/>
      <c r="C1721" s="392"/>
      <c r="D1721" s="392"/>
      <c r="E1721" s="392"/>
      <c r="F1721" s="392"/>
      <c r="G1721" s="392"/>
    </row>
    <row r="1722" spans="1:7" ht="15" customHeight="1">
      <c r="A1722" s="391"/>
      <c r="B1722" s="392"/>
      <c r="C1722" s="392"/>
      <c r="D1722" s="392"/>
      <c r="E1722" s="392"/>
      <c r="F1722" s="392"/>
      <c r="G1722" s="392"/>
    </row>
    <row r="1723" spans="1:7" ht="15" customHeight="1">
      <c r="A1723" s="391"/>
      <c r="B1723" s="392"/>
      <c r="C1723" s="392"/>
      <c r="D1723" s="392"/>
      <c r="E1723" s="392"/>
      <c r="F1723" s="392"/>
      <c r="G1723" s="392"/>
    </row>
    <row r="1724" spans="1:7" ht="15" customHeight="1">
      <c r="A1724" s="391"/>
      <c r="B1724" s="392"/>
      <c r="C1724" s="392"/>
      <c r="D1724" s="392"/>
      <c r="E1724" s="392"/>
      <c r="F1724" s="392"/>
      <c r="G1724" s="392"/>
    </row>
    <row r="1725" spans="1:7" ht="15" customHeight="1">
      <c r="A1725" s="391"/>
      <c r="B1725" s="392"/>
      <c r="C1725" s="392"/>
      <c r="D1725" s="392"/>
      <c r="E1725" s="392"/>
      <c r="F1725" s="392"/>
      <c r="G1725" s="392"/>
    </row>
    <row r="1726" spans="1:7" ht="15" customHeight="1">
      <c r="A1726" s="391"/>
      <c r="B1726" s="392"/>
      <c r="C1726" s="392"/>
      <c r="D1726" s="392"/>
      <c r="E1726" s="392"/>
      <c r="F1726" s="392"/>
      <c r="G1726" s="392"/>
    </row>
    <row r="1727" spans="1:7" ht="15" customHeight="1">
      <c r="A1727" s="391"/>
      <c r="B1727" s="392"/>
      <c r="C1727" s="392"/>
      <c r="D1727" s="392"/>
      <c r="E1727" s="392"/>
      <c r="F1727" s="392"/>
      <c r="G1727" s="392"/>
    </row>
    <row r="1728" spans="1:7" ht="15" customHeight="1">
      <c r="A1728" s="391"/>
      <c r="B1728" s="392"/>
      <c r="C1728" s="392"/>
      <c r="D1728" s="392"/>
      <c r="E1728" s="392"/>
      <c r="F1728" s="392"/>
      <c r="G1728" s="392"/>
    </row>
    <row r="1729" spans="1:7" ht="15" customHeight="1">
      <c r="A1729" s="391"/>
      <c r="B1729" s="392"/>
      <c r="C1729" s="392"/>
      <c r="D1729" s="392"/>
      <c r="E1729" s="392"/>
      <c r="F1729" s="392"/>
      <c r="G1729" s="392"/>
    </row>
    <row r="1730" spans="1:7" ht="15" customHeight="1">
      <c r="A1730" s="391"/>
      <c r="B1730" s="392"/>
      <c r="C1730" s="392"/>
      <c r="D1730" s="392"/>
      <c r="E1730" s="392"/>
      <c r="F1730" s="392"/>
      <c r="G1730" s="392"/>
    </row>
    <row r="1731" spans="1:7" ht="15" customHeight="1">
      <c r="A1731" s="391"/>
      <c r="B1731" s="392"/>
      <c r="C1731" s="392"/>
      <c r="D1731" s="392"/>
      <c r="E1731" s="392"/>
      <c r="F1731" s="392"/>
      <c r="G1731" s="392"/>
    </row>
    <row r="1732" spans="1:7" ht="15" customHeight="1">
      <c r="A1732" s="391"/>
      <c r="B1732" s="392"/>
      <c r="C1732" s="392"/>
      <c r="D1732" s="392"/>
      <c r="E1732" s="392"/>
      <c r="F1732" s="392"/>
      <c r="G1732" s="392"/>
    </row>
    <row r="1733" spans="1:7" ht="15" customHeight="1">
      <c r="A1733" s="391"/>
      <c r="B1733" s="392"/>
      <c r="C1733" s="392"/>
      <c r="D1733" s="392"/>
      <c r="E1733" s="392"/>
      <c r="F1733" s="392"/>
      <c r="G1733" s="392"/>
    </row>
    <row r="1734" spans="1:7" ht="15" customHeight="1">
      <c r="A1734" s="391"/>
      <c r="B1734" s="392"/>
      <c r="C1734" s="392"/>
      <c r="D1734" s="392"/>
      <c r="E1734" s="392"/>
      <c r="F1734" s="392"/>
      <c r="G1734" s="392"/>
    </row>
    <row r="1735" spans="1:7" ht="15" customHeight="1">
      <c r="A1735" s="391"/>
      <c r="B1735" s="392"/>
      <c r="C1735" s="392"/>
      <c r="D1735" s="392"/>
      <c r="E1735" s="392"/>
      <c r="F1735" s="392"/>
      <c r="G1735" s="392"/>
    </row>
    <row r="1736" spans="1:7" ht="15" customHeight="1">
      <c r="A1736" s="391"/>
      <c r="B1736" s="392"/>
      <c r="C1736" s="392"/>
      <c r="D1736" s="392"/>
      <c r="E1736" s="392"/>
      <c r="F1736" s="392"/>
      <c r="G1736" s="392"/>
    </row>
    <row r="1737" spans="1:7" ht="15" customHeight="1">
      <c r="A1737" s="391"/>
      <c r="B1737" s="392"/>
      <c r="C1737" s="392"/>
      <c r="D1737" s="392"/>
      <c r="E1737" s="392"/>
      <c r="F1737" s="392"/>
      <c r="G1737" s="392"/>
    </row>
    <row r="1738" spans="1:7" ht="15" customHeight="1">
      <c r="A1738" s="391"/>
      <c r="B1738" s="392"/>
      <c r="C1738" s="392"/>
      <c r="D1738" s="392"/>
      <c r="E1738" s="392"/>
      <c r="F1738" s="392"/>
      <c r="G1738" s="392"/>
    </row>
  </sheetData>
  <mergeCells count="436">
    <mergeCell ref="B218:B219"/>
    <mergeCell ref="A210:G210"/>
    <mergeCell ref="A211:G211"/>
    <mergeCell ref="A212:A213"/>
    <mergeCell ref="B212:B213"/>
    <mergeCell ref="F212:F213"/>
    <mergeCell ref="G212:G213"/>
    <mergeCell ref="A214:A216"/>
    <mergeCell ref="E214:E216"/>
    <mergeCell ref="F214:F216"/>
    <mergeCell ref="G214:G216"/>
    <mergeCell ref="C215:C216"/>
    <mergeCell ref="D215:D216"/>
    <mergeCell ref="A84:A85"/>
    <mergeCell ref="C84:C85"/>
    <mergeCell ref="D84:D85"/>
    <mergeCell ref="E84:E85"/>
    <mergeCell ref="A110:G110"/>
    <mergeCell ref="B200:B201"/>
    <mergeCell ref="D200:D201"/>
    <mergeCell ref="F200:F201"/>
    <mergeCell ref="G200:G201"/>
    <mergeCell ref="A88:G88"/>
    <mergeCell ref="A89:G89"/>
    <mergeCell ref="A99:G99"/>
    <mergeCell ref="A100:G100"/>
    <mergeCell ref="A101:G101"/>
    <mergeCell ref="A108:G108"/>
    <mergeCell ref="A109:G109"/>
    <mergeCell ref="A90:G90"/>
    <mergeCell ref="A91:G91"/>
    <mergeCell ref="A168:G168"/>
    <mergeCell ref="A169:G169"/>
    <mergeCell ref="A170:G170"/>
    <mergeCell ref="A171:G171"/>
    <mergeCell ref="A174:G174"/>
    <mergeCell ref="A175:G175"/>
    <mergeCell ref="A244:A245"/>
    <mergeCell ref="G234:G235"/>
    <mergeCell ref="B234:B235"/>
    <mergeCell ref="C234:C235"/>
    <mergeCell ref="D234:D235"/>
    <mergeCell ref="E234:E235"/>
    <mergeCell ref="F234:F235"/>
    <mergeCell ref="A234:A235"/>
    <mergeCell ref="A192:A193"/>
    <mergeCell ref="C192:C193"/>
    <mergeCell ref="A225:A227"/>
    <mergeCell ref="A241:G241"/>
    <mergeCell ref="A242:G242"/>
    <mergeCell ref="A243:G243"/>
    <mergeCell ref="A237:G237"/>
    <mergeCell ref="A238:G238"/>
    <mergeCell ref="B244:G244"/>
    <mergeCell ref="E225:E227"/>
    <mergeCell ref="A202:A203"/>
    <mergeCell ref="E202:E203"/>
    <mergeCell ref="F202:F203"/>
    <mergeCell ref="G202:G203"/>
    <mergeCell ref="A204:A206"/>
    <mergeCell ref="F204:F206"/>
    <mergeCell ref="A253:G253"/>
    <mergeCell ref="A254:G254"/>
    <mergeCell ref="A250:G250"/>
    <mergeCell ref="A255:G255"/>
    <mergeCell ref="A251:G251"/>
    <mergeCell ref="A258:A260"/>
    <mergeCell ref="B258:E258"/>
    <mergeCell ref="A284:G284"/>
    <mergeCell ref="A282:A283"/>
    <mergeCell ref="A256:A257"/>
    <mergeCell ref="B259:E259"/>
    <mergeCell ref="F258:F260"/>
    <mergeCell ref="G258:G260"/>
    <mergeCell ref="B260:E260"/>
    <mergeCell ref="B256:E256"/>
    <mergeCell ref="B261:E261"/>
    <mergeCell ref="A264:G264"/>
    <mergeCell ref="A267:G267"/>
    <mergeCell ref="A268:G268"/>
    <mergeCell ref="A269:G269"/>
    <mergeCell ref="A270:G270"/>
    <mergeCell ref="A274:G274"/>
    <mergeCell ref="A271:A273"/>
    <mergeCell ref="A262:G262"/>
    <mergeCell ref="A249:G249"/>
    <mergeCell ref="A140:G140"/>
    <mergeCell ref="A153:G153"/>
    <mergeCell ref="A155:G155"/>
    <mergeCell ref="A156:G156"/>
    <mergeCell ref="A147:G147"/>
    <mergeCell ref="A148:G148"/>
    <mergeCell ref="D192:D193"/>
    <mergeCell ref="E192:E193"/>
    <mergeCell ref="F192:F193"/>
    <mergeCell ref="G192:G193"/>
    <mergeCell ref="A177:A178"/>
    <mergeCell ref="D177:D178"/>
    <mergeCell ref="A151:G151"/>
    <mergeCell ref="A152:G152"/>
    <mergeCell ref="A157:G157"/>
    <mergeCell ref="A162:G162"/>
    <mergeCell ref="B247:E247"/>
    <mergeCell ref="F230:F231"/>
    <mergeCell ref="A230:A231"/>
    <mergeCell ref="A236:G236"/>
    <mergeCell ref="A222:G222"/>
    <mergeCell ref="A223:G223"/>
    <mergeCell ref="D225:D227"/>
    <mergeCell ref="A493:G493"/>
    <mergeCell ref="A504:G504"/>
    <mergeCell ref="A505:A506"/>
    <mergeCell ref="A509:G509"/>
    <mergeCell ref="A17:G17"/>
    <mergeCell ref="A18:G18"/>
    <mergeCell ref="A494:G494"/>
    <mergeCell ref="A498:G498"/>
    <mergeCell ref="A499:G499"/>
    <mergeCell ref="A500:G500"/>
    <mergeCell ref="A429:G429"/>
    <mergeCell ref="A421:D421"/>
    <mergeCell ref="B422:C422"/>
    <mergeCell ref="D422:E422"/>
    <mergeCell ref="A22:G22"/>
    <mergeCell ref="A23:G23"/>
    <mergeCell ref="A24:G24"/>
    <mergeCell ref="A20:A21"/>
    <mergeCell ref="B20:B21"/>
    <mergeCell ref="C20:C21"/>
    <mergeCell ref="F20:F21"/>
    <mergeCell ref="G20:G21"/>
    <mergeCell ref="A78:G78"/>
    <mergeCell ref="A492:G492"/>
    <mergeCell ref="A510:G510"/>
    <mergeCell ref="A511:G511"/>
    <mergeCell ref="B505:B506"/>
    <mergeCell ref="C505:C506"/>
    <mergeCell ref="D505:D506"/>
    <mergeCell ref="E505:E506"/>
    <mergeCell ref="F505:F506"/>
    <mergeCell ref="G505:G506"/>
    <mergeCell ref="A502:G502"/>
    <mergeCell ref="A503:G503"/>
    <mergeCell ref="A478:G478"/>
    <mergeCell ref="A479:G479"/>
    <mergeCell ref="A480:G480"/>
    <mergeCell ref="A485:G485"/>
    <mergeCell ref="A477:G477"/>
    <mergeCell ref="A486:G486"/>
    <mergeCell ref="A487:G487"/>
    <mergeCell ref="A435:G435"/>
    <mergeCell ref="A436:G436"/>
    <mergeCell ref="A437:G437"/>
    <mergeCell ref="A438:G438"/>
    <mergeCell ref="A443:G443"/>
    <mergeCell ref="A444:G444"/>
    <mergeCell ref="A445:G445"/>
    <mergeCell ref="D475:D476"/>
    <mergeCell ref="A449:G449"/>
    <mergeCell ref="A453:G453"/>
    <mergeCell ref="A454:G454"/>
    <mergeCell ref="A450:G450"/>
    <mergeCell ref="A451:A452"/>
    <mergeCell ref="C451:C452"/>
    <mergeCell ref="A447:G447"/>
    <mergeCell ref="A467:G467"/>
    <mergeCell ref="A468:A471"/>
    <mergeCell ref="B225:B227"/>
    <mergeCell ref="C225:C227"/>
    <mergeCell ref="A224:G224"/>
    <mergeCell ref="G225:G227"/>
    <mergeCell ref="F225:F227"/>
    <mergeCell ref="A221:G221"/>
    <mergeCell ref="A188:G188"/>
    <mergeCell ref="A189:G189"/>
    <mergeCell ref="A190:G190"/>
    <mergeCell ref="A194:A195"/>
    <mergeCell ref="G204:G206"/>
    <mergeCell ref="B205:B206"/>
    <mergeCell ref="E205:E206"/>
    <mergeCell ref="C204:D204"/>
    <mergeCell ref="A207:A208"/>
    <mergeCell ref="C207:C208"/>
    <mergeCell ref="F207:F208"/>
    <mergeCell ref="G207:G208"/>
    <mergeCell ref="A209:G209"/>
    <mergeCell ref="A217:A219"/>
    <mergeCell ref="D217:D219"/>
    <mergeCell ref="E217:E219"/>
    <mergeCell ref="F217:F219"/>
    <mergeCell ref="G217:G219"/>
    <mergeCell ref="A176:G176"/>
    <mergeCell ref="A179:G179"/>
    <mergeCell ref="A180:G180"/>
    <mergeCell ref="A181:G181"/>
    <mergeCell ref="A197:G197"/>
    <mergeCell ref="A198:G198"/>
    <mergeCell ref="A199:G199"/>
    <mergeCell ref="A200:A201"/>
    <mergeCell ref="A141:G141"/>
    <mergeCell ref="A143:G143"/>
    <mergeCell ref="A144:G144"/>
    <mergeCell ref="A146:G146"/>
    <mergeCell ref="A142:G142"/>
    <mergeCell ref="A112:G112"/>
    <mergeCell ref="A113:G113"/>
    <mergeCell ref="A114:G114"/>
    <mergeCell ref="A115:G115"/>
    <mergeCell ref="D126:E126"/>
    <mergeCell ref="A133:G133"/>
    <mergeCell ref="A123:G123"/>
    <mergeCell ref="A124:G124"/>
    <mergeCell ref="A125:G125"/>
    <mergeCell ref="A134:G134"/>
    <mergeCell ref="A163:G163"/>
    <mergeCell ref="A164:G164"/>
    <mergeCell ref="A135:G135"/>
    <mergeCell ref="D61:D62"/>
    <mergeCell ref="F61:F62"/>
    <mergeCell ref="G61:G62"/>
    <mergeCell ref="F84:F85"/>
    <mergeCell ref="G84:G85"/>
    <mergeCell ref="A76:A77"/>
    <mergeCell ref="B76:B77"/>
    <mergeCell ref="D76:D77"/>
    <mergeCell ref="F76:F77"/>
    <mergeCell ref="G76:G77"/>
    <mergeCell ref="A79:G79"/>
    <mergeCell ref="A64:G64"/>
    <mergeCell ref="A65:G65"/>
    <mergeCell ref="A69:G69"/>
    <mergeCell ref="B66:B67"/>
    <mergeCell ref="D66:D67"/>
    <mergeCell ref="E66:E67"/>
    <mergeCell ref="A63:G63"/>
    <mergeCell ref="A61:A62"/>
    <mergeCell ref="B61:B62"/>
    <mergeCell ref="B81:E81"/>
    <mergeCell ref="C83:D83"/>
    <mergeCell ref="A32:A35"/>
    <mergeCell ref="B32:B33"/>
    <mergeCell ref="C32:C33"/>
    <mergeCell ref="D32:D33"/>
    <mergeCell ref="A51:G51"/>
    <mergeCell ref="A52:A53"/>
    <mergeCell ref="A54:G54"/>
    <mergeCell ref="A58:A60"/>
    <mergeCell ref="C58:C60"/>
    <mergeCell ref="G58:G60"/>
    <mergeCell ref="A57:G57"/>
    <mergeCell ref="A55:G55"/>
    <mergeCell ref="A50:G50"/>
    <mergeCell ref="E59:E60"/>
    <mergeCell ref="F58:F60"/>
    <mergeCell ref="B58:B60"/>
    <mergeCell ref="F32:F35"/>
    <mergeCell ref="A73:A74"/>
    <mergeCell ref="B73:B74"/>
    <mergeCell ref="D73:D74"/>
    <mergeCell ref="E73:E74"/>
    <mergeCell ref="A66:A67"/>
    <mergeCell ref="A71:G71"/>
    <mergeCell ref="A72:G72"/>
    <mergeCell ref="A70:G70"/>
    <mergeCell ref="A1:G1"/>
    <mergeCell ref="F3:F4"/>
    <mergeCell ref="A3:A4"/>
    <mergeCell ref="B3:C3"/>
    <mergeCell ref="A5:G5"/>
    <mergeCell ref="G3:G4"/>
    <mergeCell ref="D3:E3"/>
    <mergeCell ref="A2:G2"/>
    <mergeCell ref="A13:A15"/>
    <mergeCell ref="B13:B15"/>
    <mergeCell ref="C13:C15"/>
    <mergeCell ref="E13:E15"/>
    <mergeCell ref="F13:F15"/>
    <mergeCell ref="G13:G15"/>
    <mergeCell ref="C61:C62"/>
    <mergeCell ref="A16:G16"/>
    <mergeCell ref="A25:A26"/>
    <mergeCell ref="C25:C26"/>
    <mergeCell ref="A6:G6"/>
    <mergeCell ref="A7:G7"/>
    <mergeCell ref="A8:G8"/>
    <mergeCell ref="A9:A11"/>
    <mergeCell ref="C9:C11"/>
    <mergeCell ref="D9:D11"/>
    <mergeCell ref="E9:E11"/>
    <mergeCell ref="F9:F11"/>
    <mergeCell ref="G9:G11"/>
    <mergeCell ref="D25:D26"/>
    <mergeCell ref="E25:E26"/>
    <mergeCell ref="F25:F26"/>
    <mergeCell ref="G25:G26"/>
    <mergeCell ref="D20:D21"/>
    <mergeCell ref="A374:G374"/>
    <mergeCell ref="A390:G390"/>
    <mergeCell ref="F302:F306"/>
    <mergeCell ref="A28:G28"/>
    <mergeCell ref="A29:G29"/>
    <mergeCell ref="A30:G30"/>
    <mergeCell ref="G32:G35"/>
    <mergeCell ref="B34:E34"/>
    <mergeCell ref="B35:E35"/>
    <mergeCell ref="A46:A48"/>
    <mergeCell ref="A56:G56"/>
    <mergeCell ref="A49:G49"/>
    <mergeCell ref="A44:G44"/>
    <mergeCell ref="A36:G36"/>
    <mergeCell ref="A37:G37"/>
    <mergeCell ref="A38:G38"/>
    <mergeCell ref="A39:G39"/>
    <mergeCell ref="A42:G42"/>
    <mergeCell ref="A43:G43"/>
    <mergeCell ref="F66:F67"/>
    <mergeCell ref="G66:G67"/>
    <mergeCell ref="A80:G80"/>
    <mergeCell ref="G73:G74"/>
    <mergeCell ref="F73:F74"/>
    <mergeCell ref="A263:G263"/>
    <mergeCell ref="A420:G420"/>
    <mergeCell ref="A418:G418"/>
    <mergeCell ref="A419:G419"/>
    <mergeCell ref="A352:A355"/>
    <mergeCell ref="A362:G362"/>
    <mergeCell ref="A356:G356"/>
    <mergeCell ref="A360:G360"/>
    <mergeCell ref="A361:G361"/>
    <mergeCell ref="A315:G315"/>
    <mergeCell ref="A317:G317"/>
    <mergeCell ref="A318:G318"/>
    <mergeCell ref="A319:G319"/>
    <mergeCell ref="A333:G333"/>
    <mergeCell ref="A338:G338"/>
    <mergeCell ref="A339:G339"/>
    <mergeCell ref="A365:G365"/>
    <mergeCell ref="B411:E411"/>
    <mergeCell ref="B416:E416"/>
    <mergeCell ref="A380:A382"/>
    <mergeCell ref="A367:A370"/>
    <mergeCell ref="A389:G389"/>
    <mergeCell ref="A373:G373"/>
    <mergeCell ref="A375:A376"/>
    <mergeCell ref="C468:C471"/>
    <mergeCell ref="B469:B471"/>
    <mergeCell ref="E469:E471"/>
    <mergeCell ref="F468:F471"/>
    <mergeCell ref="A448:G448"/>
    <mergeCell ref="A411:A416"/>
    <mergeCell ref="A404:G404"/>
    <mergeCell ref="A406:A407"/>
    <mergeCell ref="A405:G405"/>
    <mergeCell ref="A430:G430"/>
    <mergeCell ref="A431:G431"/>
    <mergeCell ref="A465:G465"/>
    <mergeCell ref="A466:G466"/>
    <mergeCell ref="A455:G455"/>
    <mergeCell ref="A456:A458"/>
    <mergeCell ref="B456:B457"/>
    <mergeCell ref="D463:D464"/>
    <mergeCell ref="A459:A464"/>
    <mergeCell ref="A378:G378"/>
    <mergeCell ref="A379:G379"/>
    <mergeCell ref="B399:C399"/>
    <mergeCell ref="B400:E400"/>
    <mergeCell ref="B401:E401"/>
    <mergeCell ref="A403:G403"/>
    <mergeCell ref="A388:G388"/>
    <mergeCell ref="A391:G391"/>
    <mergeCell ref="A394:G394"/>
    <mergeCell ref="A395:G395"/>
    <mergeCell ref="A396:G396"/>
    <mergeCell ref="B397:C397"/>
    <mergeCell ref="A383:A387"/>
    <mergeCell ref="A377:G377"/>
    <mergeCell ref="A472:G472"/>
    <mergeCell ref="A473:G473"/>
    <mergeCell ref="A474:G474"/>
    <mergeCell ref="A475:A476"/>
    <mergeCell ref="A300:G300"/>
    <mergeCell ref="A275:G275"/>
    <mergeCell ref="A276:G276"/>
    <mergeCell ref="F282:F283"/>
    <mergeCell ref="G282:G283"/>
    <mergeCell ref="F280:F281"/>
    <mergeCell ref="G280:G281"/>
    <mergeCell ref="F277:F278"/>
    <mergeCell ref="A285:G285"/>
    <mergeCell ref="A286:G286"/>
    <mergeCell ref="A293:G293"/>
    <mergeCell ref="A280:A281"/>
    <mergeCell ref="A292:G292"/>
    <mergeCell ref="A299:G299"/>
    <mergeCell ref="A277:A278"/>
    <mergeCell ref="A291:G291"/>
    <mergeCell ref="A309:G309"/>
    <mergeCell ref="A358:G358"/>
    <mergeCell ref="A372:G372"/>
    <mergeCell ref="A351:G351"/>
    <mergeCell ref="A366:G366"/>
    <mergeCell ref="A364:G364"/>
    <mergeCell ref="A357:G357"/>
    <mergeCell ref="A302:A306"/>
    <mergeCell ref="C302:C306"/>
    <mergeCell ref="A347:G347"/>
    <mergeCell ref="A350:G350"/>
    <mergeCell ref="A312:G312"/>
    <mergeCell ref="A314:G314"/>
    <mergeCell ref="A328:G328"/>
    <mergeCell ref="A321:G321"/>
    <mergeCell ref="A322:G322"/>
    <mergeCell ref="A349:G349"/>
    <mergeCell ref="A346:G346"/>
    <mergeCell ref="A345:G345"/>
    <mergeCell ref="A307:G307"/>
    <mergeCell ref="A327:G327"/>
    <mergeCell ref="A340:G340"/>
    <mergeCell ref="A313:G313"/>
    <mergeCell ref="A344:G344"/>
    <mergeCell ref="A330:G330"/>
    <mergeCell ref="A331:G331"/>
    <mergeCell ref="A332:G332"/>
    <mergeCell ref="A323:G323"/>
    <mergeCell ref="A295:A297"/>
    <mergeCell ref="B295:B297"/>
    <mergeCell ref="C295:C297"/>
    <mergeCell ref="D295:D297"/>
    <mergeCell ref="F295:F297"/>
    <mergeCell ref="G295:G297"/>
    <mergeCell ref="A326:G326"/>
    <mergeCell ref="A308:G308"/>
    <mergeCell ref="G302:G306"/>
    <mergeCell ref="A301:G301"/>
    <mergeCell ref="D302:D306"/>
    <mergeCell ref="E302:E306"/>
  </mergeCells>
  <dataValidations count="2">
    <dataValidation type="list" allowBlank="1" showInputMessage="1" showErrorMessage="1" sqref="AC36 AG36 AK36 Q36 U36 Y36 AO36 AK40:AK41 Q40:Q41 U40:U41 Y40:Y41 AO40:AO41 AC40:AC41 AG40:AG41 Q45 U45 Y45 AO45 AC45 AG45 AK45 AG61:AG62 AK61:AK62 Q61:Q62 U61:U62 Y61:Y62 AO61:AO62 AC61:AC62 AG54 AK54 Q54 U54 Y54 AO54 AC54 AG112 AK112 Q112 U112 Y112 AO112 AC112 AG94:AG98 AK94:AK98 Q94:Q98 U94:U98 Y94:Y98 AO94:AO98 AC94:AC98 AC132 AG132 AK132 Q132 U132 Y132 AO132 AC122 AG122 AK122 Q122 U122 Y122 AO122 AK88 Q88 U88 Y88 AO88 AC88 AK330 Q330 U330 Y330 AO330 AC330 AG330 AG353:AG354 AC353:AC354 AO353:AO354 Y353:Y354 U353:U354 Q353:Q354 AK353:AK354 AK312 Q312 U312 Y312 AO312 AC312 AG312 Q324:Q325 U324:U325 Y324:Y325 AO324:AO325 AC324:AC325 AG324:AG325 AK324:AK325 AG88 AG69 AK69 Q69 U69 Y69 AO69 AC69 AG141 AK141 Q141 U141 Y141 AO141 AC141 AG168 AK168 Q168 U168 Y168 AO168 AC168 AO447 U447 Y447 AC447 AS447 AG447 AK447 AS456:AS460 AC456:AC460 Y456:Y460 U456:U460 AO456:AO460 AK456:AK460 AG456:AG460">
      <formula1>#REF!</formula1>
    </dataValidation>
    <dataValidation type="list" allowBlank="1" showInputMessage="1" showErrorMessage="1" sqref="T36 AB36 AF36 P36 AJ36 X36 AN36 AF40:AF41 P40:P41 AJ40:AJ41 X40:X41 AN40:AN41 T40:T41 AB40:AB41 P45 AJ45 X45 AN45 T45 AB45 AF45 AF61:AF62 P61:P62 AJ61:AJ62 X61:X62 AN61:AN62 T61:T62 AB61:AB62 AF54 P54 AJ54 X54 AN54 T54 AB54 AF132 P132 AJ132 X132 AN132 T132 AB132 AF112 P112 AJ112 X112 AN112 T112 AB112 AF94:AF98 P94:P98 AJ94:AJ98 X94:X98 AN94:AN98 T94:T98 AB94:AB98 X88 AN88 T88 AB88 AF88 P88 P324:P325 P122 AJ122 X122 AN122 T122 AB122 AF122 P330 AJ330 X330 AN330 T330 AB330 AF330 AF353:AF354 AB353:AB354 T353:T354 AN353:AN354 X353:X354 AJ353:AJ354 P353:P354 AF312 P312 AJ312 X312 AN312 T312 AB312 AJ324:AJ325 X324:X325 AN324:AN325 T324:T325 AB324:AB325 AF324:AF325 AJ88 AF69 P69 AJ69 X69 AN69 T69 AB69 AF141 P141 AJ141 X141 AN141 T141 AB141 AF168 P168 AJ168 X168 AN168 T168 AB168 AJ447 T447 AN447 AB447 AR447 X447 AF447 X456:X460 AR456:AR460 AB456:AB460 AN456:AN460 T456:T460 AJ456:AJ460 AF456:AF460">
      <formula1>რეიტინგი</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W917"/>
  <sheetViews>
    <sheetView zoomScaleNormal="100" zoomScaleSheetLayoutView="100" workbookViewId="0">
      <pane xSplit="6" ySplit="7" topLeftCell="G158" activePane="bottomRight" state="frozen"/>
      <selection pane="topRight" activeCell="H1" sqref="H1"/>
      <selection pane="bottomLeft" activeCell="A8" sqref="A8"/>
      <selection pane="bottomRight" activeCell="B161" sqref="B161:B164"/>
    </sheetView>
  </sheetViews>
  <sheetFormatPr defaultColWidth="9.125" defaultRowHeight="21" customHeight="1"/>
  <cols>
    <col min="1" max="1" width="6.75" style="41" customWidth="1"/>
    <col min="2" max="2" width="16.875" style="41" customWidth="1"/>
    <col min="3" max="3" width="33.125" style="40" customWidth="1"/>
    <col min="4" max="4" width="17.375" style="40" customWidth="1"/>
    <col min="5" max="5" width="4.875" style="39" customWidth="1"/>
    <col min="6" max="6" width="44.75" style="38" customWidth="1"/>
    <col min="7" max="7" width="9" style="36" customWidth="1"/>
    <col min="8" max="8" width="9.625" style="37" customWidth="1"/>
    <col min="9" max="9" width="12" style="37" customWidth="1"/>
    <col min="10" max="10" width="9.75" style="33" customWidth="1"/>
    <col min="11" max="11" width="12.125" style="36" customWidth="1"/>
    <col min="12" max="12" width="10.25" style="35" customWidth="1"/>
    <col min="13" max="13" width="11.375" style="35" customWidth="1"/>
    <col min="14" max="14" width="11" style="35" customWidth="1"/>
    <col min="15" max="15" width="14.375" style="35" customWidth="1"/>
    <col min="16" max="16" width="16.375" style="35" customWidth="1"/>
    <col min="17" max="17" width="14.125" style="35" customWidth="1"/>
    <col min="18" max="18" width="10.75" style="33" customWidth="1"/>
    <col min="19" max="19" width="8.25" style="34" customWidth="1"/>
    <col min="20" max="20" width="10.125" style="34" customWidth="1"/>
    <col min="21" max="21" width="9.625" style="33" customWidth="1"/>
    <col min="22" max="22" width="8.375" style="27" customWidth="1"/>
    <col min="23" max="23" width="10" style="27" customWidth="1"/>
    <col min="24" max="24" width="10.25" style="31" customWidth="1"/>
    <col min="25" max="25" width="8.875" style="27" customWidth="1"/>
    <col min="26" max="26" width="9.25" style="27" customWidth="1"/>
    <col min="27" max="27" width="9.25" style="32" customWidth="1"/>
    <col min="28" max="28" width="8.875" style="27" customWidth="1"/>
    <col min="29" max="29" width="11" style="27" customWidth="1"/>
    <col min="30" max="30" width="10.75" style="32" customWidth="1"/>
    <col min="31" max="31" width="9.25" style="27" customWidth="1"/>
    <col min="32" max="32" width="10.25" style="27" customWidth="1"/>
    <col min="33" max="33" width="8.25" style="31" customWidth="1"/>
    <col min="34" max="34" width="15.25" style="27" customWidth="1"/>
    <col min="35" max="35" width="12.625" style="27" bestFit="1" customWidth="1"/>
    <col min="36" max="37" width="11.875" style="31" customWidth="1"/>
    <col min="38" max="38" width="10.625" style="30" customWidth="1"/>
    <col min="39" max="39" width="11.625" style="29" customWidth="1"/>
    <col min="40" max="40" width="14.875" style="27" customWidth="1"/>
    <col min="41" max="41" width="9" style="27" customWidth="1"/>
    <col min="42" max="42" width="12.25" style="28" customWidth="1"/>
    <col min="43" max="43" width="3" style="26" customWidth="1"/>
    <col min="44" max="44" width="10.75" style="27" customWidth="1"/>
    <col min="45" max="45" width="10.125" style="27" customWidth="1"/>
    <col min="46" max="16384" width="9.125" style="26"/>
  </cols>
  <sheetData>
    <row r="2" spans="1:46" ht="21" customHeight="1">
      <c r="A2" s="388"/>
      <c r="B2" s="388"/>
      <c r="C2" s="1053"/>
      <c r="D2" s="1053"/>
      <c r="E2" s="1053"/>
      <c r="F2" s="1053"/>
      <c r="G2" s="1053"/>
      <c r="H2" s="1053"/>
      <c r="I2" s="1053"/>
      <c r="J2" s="1053"/>
      <c r="K2" s="1053"/>
      <c r="L2" s="1053"/>
      <c r="M2" s="1053"/>
      <c r="N2" s="1053"/>
      <c r="O2" s="1053"/>
      <c r="P2" s="415"/>
      <c r="Q2" s="415"/>
      <c r="R2" s="386"/>
      <c r="S2" s="387"/>
      <c r="T2" s="387"/>
      <c r="U2" s="386"/>
      <c r="V2" s="387"/>
      <c r="W2" s="387"/>
      <c r="X2" s="386"/>
      <c r="Y2" s="387"/>
      <c r="Z2" s="387"/>
      <c r="AA2" s="386"/>
      <c r="AB2" s="387"/>
      <c r="AC2" s="387"/>
      <c r="AD2" s="386"/>
      <c r="AE2" s="387"/>
      <c r="AF2" s="387"/>
      <c r="AG2" s="386"/>
      <c r="AH2" s="387"/>
      <c r="AI2" s="387"/>
      <c r="AJ2" s="386"/>
      <c r="AK2" s="386"/>
    </row>
    <row r="3" spans="1:46" s="50" customFormat="1" ht="21" customHeight="1" thickBot="1">
      <c r="A3" s="1054"/>
      <c r="B3" s="1055"/>
      <c r="C3" s="1055"/>
      <c r="D3" s="1055"/>
      <c r="E3" s="1055"/>
      <c r="F3" s="1056"/>
      <c r="G3" s="1057" t="s">
        <v>943</v>
      </c>
      <c r="H3" s="1058"/>
      <c r="I3" s="1058"/>
      <c r="J3" s="1059"/>
      <c r="K3" s="1057" t="s">
        <v>942</v>
      </c>
      <c r="L3" s="1058"/>
      <c r="M3" s="1058"/>
      <c r="N3" s="1058"/>
      <c r="O3" s="1058"/>
      <c r="P3" s="1058"/>
      <c r="Q3" s="1058"/>
      <c r="R3" s="1058"/>
      <c r="S3" s="1058"/>
      <c r="T3" s="1058"/>
      <c r="U3" s="1058"/>
      <c r="V3" s="1058"/>
      <c r="W3" s="1058"/>
      <c r="X3" s="1058"/>
      <c r="Y3" s="1058"/>
      <c r="Z3" s="1058"/>
      <c r="AA3" s="1058"/>
      <c r="AB3" s="1058"/>
      <c r="AC3" s="1058"/>
      <c r="AD3" s="1058"/>
      <c r="AE3" s="1058"/>
      <c r="AF3" s="1058"/>
      <c r="AG3" s="1059"/>
      <c r="AH3" s="1060" t="s">
        <v>941</v>
      </c>
      <c r="AI3" s="1061"/>
      <c r="AJ3" s="1062"/>
      <c r="AK3" s="1095" t="s">
        <v>940</v>
      </c>
      <c r="AL3" s="1066" t="s">
        <v>939</v>
      </c>
      <c r="AM3" s="1069" t="s">
        <v>938</v>
      </c>
      <c r="AN3" s="1072" t="s">
        <v>937</v>
      </c>
      <c r="AO3" s="1072"/>
      <c r="AP3" s="1073"/>
      <c r="AQ3" s="558"/>
      <c r="AR3" s="1087" t="s">
        <v>936</v>
      </c>
      <c r="AS3" s="1088"/>
      <c r="AT3" s="559"/>
    </row>
    <row r="4" spans="1:46" s="385" customFormat="1" ht="21" customHeight="1">
      <c r="A4" s="1101" t="s">
        <v>935</v>
      </c>
      <c r="B4" s="1101" t="s">
        <v>393</v>
      </c>
      <c r="C4" s="1101" t="s">
        <v>934</v>
      </c>
      <c r="D4" s="1101" t="s">
        <v>933</v>
      </c>
      <c r="E4" s="1104" t="s">
        <v>932</v>
      </c>
      <c r="F4" s="1105"/>
      <c r="G4" s="1074" t="s">
        <v>931</v>
      </c>
      <c r="H4" s="1075"/>
      <c r="I4" s="1075"/>
      <c r="J4" s="1075"/>
      <c r="K4" s="1074" t="s">
        <v>930</v>
      </c>
      <c r="L4" s="1075"/>
      <c r="M4" s="1075"/>
      <c r="N4" s="1075"/>
      <c r="O4" s="1075"/>
      <c r="P4" s="1075"/>
      <c r="Q4" s="1075"/>
      <c r="R4" s="1076"/>
      <c r="S4" s="1080" t="s">
        <v>929</v>
      </c>
      <c r="T4" s="1080"/>
      <c r="U4" s="1080"/>
      <c r="V4" s="1080"/>
      <c r="W4" s="1080"/>
      <c r="X4" s="1081"/>
      <c r="Y4" s="1082" t="s">
        <v>928</v>
      </c>
      <c r="Z4" s="1080"/>
      <c r="AA4" s="1080"/>
      <c r="AB4" s="1080"/>
      <c r="AC4" s="1080"/>
      <c r="AD4" s="1081"/>
      <c r="AE4" s="1060" t="s">
        <v>927</v>
      </c>
      <c r="AF4" s="1061"/>
      <c r="AG4" s="1062"/>
      <c r="AH4" s="1063"/>
      <c r="AI4" s="1064"/>
      <c r="AJ4" s="1065"/>
      <c r="AK4" s="1096"/>
      <c r="AL4" s="1067"/>
      <c r="AM4" s="1070"/>
      <c r="AN4" s="1072"/>
      <c r="AO4" s="1072"/>
      <c r="AP4" s="1073"/>
      <c r="AQ4" s="373"/>
      <c r="AR4" s="1087"/>
      <c r="AS4" s="1088"/>
      <c r="AT4" s="560"/>
    </row>
    <row r="5" spans="1:46" s="385" customFormat="1" ht="21" customHeight="1">
      <c r="A5" s="1102"/>
      <c r="B5" s="1102"/>
      <c r="C5" s="1102"/>
      <c r="D5" s="1102"/>
      <c r="E5" s="1106"/>
      <c r="F5" s="1107"/>
      <c r="G5" s="1077"/>
      <c r="H5" s="1078"/>
      <c r="I5" s="1078"/>
      <c r="J5" s="1078"/>
      <c r="K5" s="1077"/>
      <c r="L5" s="1078"/>
      <c r="M5" s="1078"/>
      <c r="N5" s="1078"/>
      <c r="O5" s="1078"/>
      <c r="P5" s="1078"/>
      <c r="Q5" s="1078"/>
      <c r="R5" s="1079"/>
      <c r="S5" s="1080" t="s">
        <v>926</v>
      </c>
      <c r="T5" s="1080"/>
      <c r="U5" s="1081"/>
      <c r="V5" s="1082" t="s">
        <v>925</v>
      </c>
      <c r="W5" s="1080"/>
      <c r="X5" s="1081"/>
      <c r="Y5" s="1072" t="s">
        <v>924</v>
      </c>
      <c r="Z5" s="1072"/>
      <c r="AA5" s="1072"/>
      <c r="AB5" s="1072" t="s">
        <v>923</v>
      </c>
      <c r="AC5" s="1072"/>
      <c r="AD5" s="1082"/>
      <c r="AE5" s="1098"/>
      <c r="AF5" s="1099"/>
      <c r="AG5" s="1100"/>
      <c r="AH5" s="1063"/>
      <c r="AI5" s="1064"/>
      <c r="AJ5" s="1065"/>
      <c r="AK5" s="1096"/>
      <c r="AL5" s="1067"/>
      <c r="AM5" s="1070"/>
      <c r="AN5" s="1072"/>
      <c r="AO5" s="1072"/>
      <c r="AP5" s="1073"/>
      <c r="AQ5" s="373"/>
      <c r="AR5" s="1087"/>
      <c r="AS5" s="1088"/>
      <c r="AT5" s="560"/>
    </row>
    <row r="6" spans="1:46" s="370" customFormat="1" ht="40.5" customHeight="1">
      <c r="A6" s="1103"/>
      <c r="B6" s="1103"/>
      <c r="C6" s="1103"/>
      <c r="D6" s="1103"/>
      <c r="E6" s="1108"/>
      <c r="F6" s="1079"/>
      <c r="G6" s="384" t="s">
        <v>922</v>
      </c>
      <c r="H6" s="377" t="s">
        <v>921</v>
      </c>
      <c r="I6" s="377" t="s">
        <v>920</v>
      </c>
      <c r="J6" s="383" t="s">
        <v>906</v>
      </c>
      <c r="K6" s="382" t="s">
        <v>919</v>
      </c>
      <c r="L6" s="381" t="s">
        <v>918</v>
      </c>
      <c r="M6" s="381" t="s">
        <v>917</v>
      </c>
      <c r="N6" s="381" t="s">
        <v>916</v>
      </c>
      <c r="O6" s="381" t="s">
        <v>915</v>
      </c>
      <c r="P6" s="380" t="s">
        <v>914</v>
      </c>
      <c r="Q6" s="380" t="s">
        <v>913</v>
      </c>
      <c r="R6" s="379" t="s">
        <v>906</v>
      </c>
      <c r="S6" s="378" t="s">
        <v>912</v>
      </c>
      <c r="T6" s="534" t="s">
        <v>911</v>
      </c>
      <c r="U6" s="376" t="s">
        <v>906</v>
      </c>
      <c r="V6" s="377" t="s">
        <v>912</v>
      </c>
      <c r="W6" s="534" t="s">
        <v>911</v>
      </c>
      <c r="X6" s="376" t="s">
        <v>906</v>
      </c>
      <c r="Y6" s="534" t="s">
        <v>910</v>
      </c>
      <c r="Z6" s="534" t="s">
        <v>909</v>
      </c>
      <c r="AA6" s="376" t="s">
        <v>906</v>
      </c>
      <c r="AB6" s="534" t="s">
        <v>910</v>
      </c>
      <c r="AC6" s="534" t="s">
        <v>909</v>
      </c>
      <c r="AD6" s="376" t="s">
        <v>906</v>
      </c>
      <c r="AE6" s="534" t="s">
        <v>910</v>
      </c>
      <c r="AF6" s="534" t="s">
        <v>909</v>
      </c>
      <c r="AG6" s="376" t="s">
        <v>906</v>
      </c>
      <c r="AH6" s="534" t="s">
        <v>908</v>
      </c>
      <c r="AI6" s="534" t="s">
        <v>907</v>
      </c>
      <c r="AJ6" s="375" t="s">
        <v>906</v>
      </c>
      <c r="AK6" s="1097"/>
      <c r="AL6" s="1068"/>
      <c r="AM6" s="1071"/>
      <c r="AN6" s="534" t="s">
        <v>761</v>
      </c>
      <c r="AO6" s="374" t="s">
        <v>905</v>
      </c>
      <c r="AP6" s="535" t="s">
        <v>904</v>
      </c>
      <c r="AQ6" s="373"/>
      <c r="AR6" s="372">
        <v>2017</v>
      </c>
      <c r="AS6" s="371">
        <v>2018</v>
      </c>
      <c r="AT6" s="561"/>
    </row>
    <row r="7" spans="1:46" s="150" customFormat="1" ht="21" customHeight="1" thickBot="1">
      <c r="A7" s="562" t="s">
        <v>903</v>
      </c>
      <c r="B7" s="369"/>
      <c r="C7" s="369" t="s">
        <v>902</v>
      </c>
      <c r="D7" s="368"/>
      <c r="E7" s="367" t="s">
        <v>901</v>
      </c>
      <c r="F7" s="366" t="s">
        <v>900</v>
      </c>
      <c r="G7" s="364">
        <v>1</v>
      </c>
      <c r="H7" s="365">
        <v>2</v>
      </c>
      <c r="I7" s="364">
        <v>3</v>
      </c>
      <c r="J7" s="365">
        <v>4</v>
      </c>
      <c r="K7" s="364">
        <v>5</v>
      </c>
      <c r="L7" s="365">
        <v>6</v>
      </c>
      <c r="M7" s="364">
        <v>7</v>
      </c>
      <c r="N7" s="365">
        <v>8</v>
      </c>
      <c r="O7" s="364">
        <v>9</v>
      </c>
      <c r="P7" s="365">
        <v>10</v>
      </c>
      <c r="Q7" s="364">
        <v>11</v>
      </c>
      <c r="R7" s="365">
        <v>12</v>
      </c>
      <c r="S7" s="364">
        <v>13</v>
      </c>
      <c r="T7" s="365">
        <v>14</v>
      </c>
      <c r="U7" s="364">
        <v>15</v>
      </c>
      <c r="V7" s="365">
        <v>16</v>
      </c>
      <c r="W7" s="364">
        <v>17</v>
      </c>
      <c r="X7" s="365">
        <v>18</v>
      </c>
      <c r="Y7" s="364">
        <v>19</v>
      </c>
      <c r="Z7" s="365">
        <v>20</v>
      </c>
      <c r="AA7" s="364">
        <v>21</v>
      </c>
      <c r="AB7" s="365">
        <v>22</v>
      </c>
      <c r="AC7" s="364">
        <v>23</v>
      </c>
      <c r="AD7" s="365">
        <v>24</v>
      </c>
      <c r="AE7" s="364">
        <v>25</v>
      </c>
      <c r="AF7" s="365">
        <v>26</v>
      </c>
      <c r="AG7" s="364">
        <v>27</v>
      </c>
      <c r="AH7" s="365">
        <v>28</v>
      </c>
      <c r="AI7" s="364">
        <v>29</v>
      </c>
      <c r="AJ7" s="365">
        <v>30</v>
      </c>
      <c r="AK7" s="364">
        <v>31</v>
      </c>
      <c r="AL7" s="365">
        <v>32</v>
      </c>
      <c r="AM7" s="364">
        <v>33</v>
      </c>
      <c r="AN7" s="365">
        <v>34</v>
      </c>
      <c r="AO7" s="365">
        <v>36</v>
      </c>
      <c r="AP7" s="364">
        <v>37</v>
      </c>
      <c r="AQ7" s="50"/>
      <c r="AR7" s="363">
        <v>38</v>
      </c>
      <c r="AS7" s="362">
        <v>39</v>
      </c>
      <c r="AT7" s="563"/>
    </row>
    <row r="8" spans="1:46" s="150" customFormat="1" ht="21" customHeight="1" thickBot="1">
      <c r="A8" s="564"/>
      <c r="B8" s="1034" t="s">
        <v>945</v>
      </c>
      <c r="C8" s="1035"/>
      <c r="D8" s="1035"/>
      <c r="E8" s="1035"/>
      <c r="F8" s="1036"/>
      <c r="G8" s="185"/>
      <c r="H8" s="178"/>
      <c r="I8" s="178"/>
      <c r="J8" s="186"/>
      <c r="K8" s="185"/>
      <c r="L8" s="184"/>
      <c r="M8" s="184"/>
      <c r="N8" s="184"/>
      <c r="O8" s="184"/>
      <c r="P8" s="183"/>
      <c r="Q8" s="183"/>
      <c r="R8" s="182"/>
      <c r="S8" s="178"/>
      <c r="T8" s="178"/>
      <c r="U8" s="181"/>
      <c r="V8" s="178"/>
      <c r="W8" s="178"/>
      <c r="X8" s="181"/>
      <c r="Y8" s="178"/>
      <c r="Z8" s="178"/>
      <c r="AA8" s="180"/>
      <c r="AB8" s="178"/>
      <c r="AC8" s="178"/>
      <c r="AD8" s="180"/>
      <c r="AE8" s="178"/>
      <c r="AF8" s="178"/>
      <c r="AG8" s="180"/>
      <c r="AH8" s="178"/>
      <c r="AI8" s="178"/>
      <c r="AJ8" s="180"/>
      <c r="AK8" s="180"/>
      <c r="AL8" s="302"/>
      <c r="AM8" s="179"/>
      <c r="AN8" s="178"/>
      <c r="AO8" s="178"/>
      <c r="AP8" s="177"/>
      <c r="AQ8" s="50"/>
      <c r="AR8" s="158"/>
      <c r="AS8" s="157"/>
      <c r="AT8" s="563"/>
    </row>
    <row r="9" spans="1:46" s="166" customFormat="1" ht="50.25" customHeight="1" thickBot="1">
      <c r="A9" s="975" t="s">
        <v>899</v>
      </c>
      <c r="B9" s="978" t="s">
        <v>898</v>
      </c>
      <c r="C9" s="978" t="s">
        <v>897</v>
      </c>
      <c r="D9" s="981"/>
      <c r="E9" s="79">
        <v>2017</v>
      </c>
      <c r="F9" s="298" t="s">
        <v>388</v>
      </c>
      <c r="G9" s="67"/>
      <c r="H9" s="167"/>
      <c r="I9" s="167"/>
      <c r="J9" s="70">
        <f>G9*H9*I9</f>
        <v>0</v>
      </c>
      <c r="K9" s="69"/>
      <c r="L9" s="68"/>
      <c r="M9" s="167"/>
      <c r="N9" s="167"/>
      <c r="O9" s="167"/>
      <c r="P9" s="167"/>
      <c r="Q9" s="167"/>
      <c r="R9" s="66">
        <f t="shared" ref="R9:R18" si="0">(K9*L9*M9*N9)+(K9*L9*P9)+O9+(K9*L9*Q9)</f>
        <v>0</v>
      </c>
      <c r="S9" s="167"/>
      <c r="T9" s="167"/>
      <c r="U9" s="66">
        <f>S9*T9</f>
        <v>0</v>
      </c>
      <c r="V9" s="167"/>
      <c r="W9" s="167"/>
      <c r="X9" s="66">
        <f>W9*V9</f>
        <v>0</v>
      </c>
      <c r="Y9" s="167"/>
      <c r="Z9" s="167"/>
      <c r="AA9" s="66">
        <f>Y9*Z9</f>
        <v>0</v>
      </c>
      <c r="AB9" s="167"/>
      <c r="AC9" s="167"/>
      <c r="AD9" s="66">
        <f>AB9*AC9</f>
        <v>0</v>
      </c>
      <c r="AE9" s="167"/>
      <c r="AF9" s="167"/>
      <c r="AG9" s="66">
        <f>AE9*AF9</f>
        <v>0</v>
      </c>
      <c r="AH9" s="167"/>
      <c r="AI9" s="167"/>
      <c r="AJ9" s="66">
        <f>AI9+AH9</f>
        <v>0</v>
      </c>
      <c r="AK9" s="66"/>
      <c r="AL9" s="51">
        <f t="shared" ref="AL9:AL18" si="1">AJ9+AG9+AD9+AA9+X9+U9+R9+J9+AK9</f>
        <v>0</v>
      </c>
      <c r="AM9" s="964">
        <f>SUM(AL9:AL13)</f>
        <v>14300</v>
      </c>
      <c r="AN9" s="964"/>
      <c r="AO9" s="964">
        <v>11100</v>
      </c>
      <c r="AP9" s="1083">
        <v>3200</v>
      </c>
      <c r="AQ9" s="50"/>
      <c r="AR9" s="967">
        <v>14300</v>
      </c>
      <c r="AS9" s="969">
        <v>0</v>
      </c>
      <c r="AT9" s="565"/>
    </row>
    <row r="10" spans="1:46" s="166" customFormat="1" ht="54" customHeight="1" thickBot="1">
      <c r="A10" s="976"/>
      <c r="B10" s="979"/>
      <c r="C10" s="979"/>
      <c r="D10" s="982"/>
      <c r="E10" s="79">
        <v>2017</v>
      </c>
      <c r="F10" s="297" t="s">
        <v>896</v>
      </c>
      <c r="G10" s="61"/>
      <c r="H10" s="72"/>
      <c r="I10" s="72"/>
      <c r="J10" s="64">
        <f>G10*H10*I10</f>
        <v>0</v>
      </c>
      <c r="K10" s="63">
        <v>1</v>
      </c>
      <c r="L10" s="62">
        <v>1</v>
      </c>
      <c r="M10" s="72">
        <v>25</v>
      </c>
      <c r="N10" s="72"/>
      <c r="O10" s="72"/>
      <c r="P10" s="72">
        <v>700</v>
      </c>
      <c r="Q10" s="72">
        <v>3000</v>
      </c>
      <c r="R10" s="60">
        <f t="shared" si="0"/>
        <v>3700</v>
      </c>
      <c r="S10" s="72"/>
      <c r="T10" s="72"/>
      <c r="U10" s="60">
        <f>S10*T10</f>
        <v>0</v>
      </c>
      <c r="V10" s="72"/>
      <c r="W10" s="72"/>
      <c r="X10" s="60">
        <f>W10*V10</f>
        <v>0</v>
      </c>
      <c r="Y10" s="72"/>
      <c r="Z10" s="72"/>
      <c r="AA10" s="60">
        <f>Y10*Z10</f>
        <v>0</v>
      </c>
      <c r="AB10" s="72"/>
      <c r="AC10" s="72"/>
      <c r="AD10" s="60">
        <f>AB10*AC10</f>
        <v>0</v>
      </c>
      <c r="AE10" s="72"/>
      <c r="AF10" s="72"/>
      <c r="AG10" s="60">
        <f>AE10*AF10</f>
        <v>0</v>
      </c>
      <c r="AH10" s="72"/>
      <c r="AI10" s="72"/>
      <c r="AJ10" s="60">
        <f>AI10+AH10</f>
        <v>0</v>
      </c>
      <c r="AK10" s="60"/>
      <c r="AL10" s="51">
        <f t="shared" si="1"/>
        <v>3700</v>
      </c>
      <c r="AM10" s="965"/>
      <c r="AN10" s="965"/>
      <c r="AO10" s="965"/>
      <c r="AP10" s="1084"/>
      <c r="AQ10" s="50"/>
      <c r="AR10" s="968"/>
      <c r="AS10" s="970"/>
      <c r="AT10" s="565"/>
    </row>
    <row r="11" spans="1:46" s="166" customFormat="1" ht="54.75" customHeight="1" thickBot="1">
      <c r="A11" s="976"/>
      <c r="B11" s="979"/>
      <c r="C11" s="979"/>
      <c r="D11" s="982"/>
      <c r="E11" s="79">
        <v>2017</v>
      </c>
      <c r="F11" s="297" t="s">
        <v>895</v>
      </c>
      <c r="G11" s="61"/>
      <c r="H11" s="72"/>
      <c r="I11" s="72"/>
      <c r="J11" s="64">
        <f>G11*H11*I11</f>
        <v>0</v>
      </c>
      <c r="K11" s="63">
        <v>1</v>
      </c>
      <c r="L11" s="62">
        <v>2</v>
      </c>
      <c r="M11" s="72">
        <v>34</v>
      </c>
      <c r="N11" s="72"/>
      <c r="O11" s="72"/>
      <c r="P11" s="72">
        <v>700</v>
      </c>
      <c r="Q11" s="72">
        <v>3000</v>
      </c>
      <c r="R11" s="60">
        <f t="shared" si="0"/>
        <v>7400</v>
      </c>
      <c r="S11" s="72"/>
      <c r="T11" s="72"/>
      <c r="U11" s="60">
        <f>S11*T11</f>
        <v>0</v>
      </c>
      <c r="V11" s="72"/>
      <c r="W11" s="72"/>
      <c r="X11" s="60">
        <f>W11*V11</f>
        <v>0</v>
      </c>
      <c r="Y11" s="72"/>
      <c r="Z11" s="72"/>
      <c r="AA11" s="60">
        <f>Y11*Z11</f>
        <v>0</v>
      </c>
      <c r="AB11" s="72"/>
      <c r="AC11" s="72"/>
      <c r="AD11" s="60">
        <f>AB11*AC11</f>
        <v>0</v>
      </c>
      <c r="AE11" s="72"/>
      <c r="AF11" s="72"/>
      <c r="AG11" s="60">
        <f>AE11*AF11</f>
        <v>0</v>
      </c>
      <c r="AH11" s="72"/>
      <c r="AI11" s="72"/>
      <c r="AJ11" s="60">
        <f>AI11+AH11</f>
        <v>0</v>
      </c>
      <c r="AK11" s="60"/>
      <c r="AL11" s="51">
        <f t="shared" si="1"/>
        <v>7400</v>
      </c>
      <c r="AM11" s="965"/>
      <c r="AN11" s="965"/>
      <c r="AO11" s="965"/>
      <c r="AP11" s="1084"/>
      <c r="AQ11" s="50"/>
      <c r="AR11" s="968"/>
      <c r="AS11" s="970"/>
      <c r="AT11" s="565"/>
    </row>
    <row r="12" spans="1:46" s="166" customFormat="1" ht="54.75" customHeight="1" thickBot="1">
      <c r="A12" s="999"/>
      <c r="B12" s="979"/>
      <c r="C12" s="979"/>
      <c r="D12" s="982"/>
      <c r="E12" s="79">
        <v>2018</v>
      </c>
      <c r="F12" s="329" t="s">
        <v>387</v>
      </c>
      <c r="G12" s="58"/>
      <c r="H12" s="53"/>
      <c r="I12" s="53"/>
      <c r="J12" s="57"/>
      <c r="K12" s="153">
        <v>1</v>
      </c>
      <c r="L12" s="152">
        <v>1</v>
      </c>
      <c r="M12" s="164">
        <v>10</v>
      </c>
      <c r="N12" s="164"/>
      <c r="O12" s="164"/>
      <c r="P12" s="164">
        <v>700</v>
      </c>
      <c r="Q12" s="68">
        <v>900</v>
      </c>
      <c r="R12" s="60">
        <f t="shared" si="0"/>
        <v>1600</v>
      </c>
      <c r="S12" s="53"/>
      <c r="T12" s="53"/>
      <c r="U12" s="52"/>
      <c r="V12" s="53"/>
      <c r="W12" s="53"/>
      <c r="X12" s="52"/>
      <c r="Y12" s="53"/>
      <c r="Z12" s="53"/>
      <c r="AA12" s="52"/>
      <c r="AB12" s="53"/>
      <c r="AC12" s="53"/>
      <c r="AD12" s="52"/>
      <c r="AE12" s="53"/>
      <c r="AF12" s="53"/>
      <c r="AG12" s="52"/>
      <c r="AH12" s="53"/>
      <c r="AI12" s="53"/>
      <c r="AJ12" s="52"/>
      <c r="AK12" s="52"/>
      <c r="AL12" s="51">
        <f t="shared" si="1"/>
        <v>1600</v>
      </c>
      <c r="AM12" s="965"/>
      <c r="AN12" s="965"/>
      <c r="AO12" s="965"/>
      <c r="AP12" s="1084"/>
      <c r="AQ12" s="50"/>
      <c r="AR12" s="968"/>
      <c r="AS12" s="970"/>
      <c r="AT12" s="565"/>
    </row>
    <row r="13" spans="1:46" s="163" customFormat="1" ht="66.75" customHeight="1" thickBot="1">
      <c r="A13" s="999"/>
      <c r="B13" s="979"/>
      <c r="C13" s="979"/>
      <c r="D13" s="982"/>
      <c r="E13" s="79">
        <v>2018</v>
      </c>
      <c r="F13" s="361" t="s">
        <v>387</v>
      </c>
      <c r="G13" s="126"/>
      <c r="H13" s="165"/>
      <c r="I13" s="165"/>
      <c r="J13" s="154">
        <f t="shared" ref="J13:J18" si="2">G13*H13*I13</f>
        <v>0</v>
      </c>
      <c r="K13" s="153">
        <v>1</v>
      </c>
      <c r="L13" s="152">
        <v>1</v>
      </c>
      <c r="M13" s="164">
        <v>10</v>
      </c>
      <c r="N13" s="164"/>
      <c r="O13" s="164"/>
      <c r="P13" s="164">
        <v>700</v>
      </c>
      <c r="Q13" s="164">
        <v>900</v>
      </c>
      <c r="R13" s="54">
        <f t="shared" si="0"/>
        <v>1600</v>
      </c>
      <c r="S13" s="120"/>
      <c r="T13" s="120"/>
      <c r="U13" s="54">
        <f t="shared" ref="U13:U18" si="3">S13*T13</f>
        <v>0</v>
      </c>
      <c r="V13" s="120"/>
      <c r="W13" s="120"/>
      <c r="X13" s="54">
        <f t="shared" ref="X13:X18" si="4">W13*V13</f>
        <v>0</v>
      </c>
      <c r="Y13" s="119"/>
      <c r="Z13" s="119"/>
      <c r="AA13" s="54">
        <f t="shared" ref="AA13:AA18" si="5">Y13*Z13</f>
        <v>0</v>
      </c>
      <c r="AB13" s="119"/>
      <c r="AC13" s="119"/>
      <c r="AD13" s="54">
        <f t="shared" ref="AD13:AD18" si="6">AB13*AC13</f>
        <v>0</v>
      </c>
      <c r="AE13" s="119"/>
      <c r="AF13" s="119"/>
      <c r="AG13" s="54">
        <f t="shared" ref="AG13:AG18" si="7">AE13*AF13</f>
        <v>0</v>
      </c>
      <c r="AH13" s="119"/>
      <c r="AI13" s="119"/>
      <c r="AJ13" s="54">
        <f t="shared" ref="AJ13:AJ18" si="8">AI13+AH13</f>
        <v>0</v>
      </c>
      <c r="AK13" s="54"/>
      <c r="AL13" s="51">
        <f t="shared" si="1"/>
        <v>1600</v>
      </c>
      <c r="AM13" s="966"/>
      <c r="AN13" s="966"/>
      <c r="AO13" s="966"/>
      <c r="AP13" s="1085"/>
      <c r="AQ13" s="50"/>
      <c r="AR13" s="968"/>
      <c r="AS13" s="970"/>
      <c r="AT13" s="566"/>
    </row>
    <row r="14" spans="1:46" ht="64.5" customHeight="1" thickBot="1">
      <c r="A14" s="541" t="s">
        <v>894</v>
      </c>
      <c r="B14" s="517" t="s">
        <v>315</v>
      </c>
      <c r="C14" s="517" t="s">
        <v>893</v>
      </c>
      <c r="D14" s="518"/>
      <c r="E14" s="79">
        <v>2018</v>
      </c>
      <c r="F14" s="360" t="s">
        <v>385</v>
      </c>
      <c r="G14" s="58"/>
      <c r="H14" s="55"/>
      <c r="I14" s="55"/>
      <c r="J14" s="57">
        <f t="shared" si="2"/>
        <v>0</v>
      </c>
      <c r="K14" s="56"/>
      <c r="L14" s="55"/>
      <c r="M14" s="55"/>
      <c r="N14" s="55"/>
      <c r="O14" s="55"/>
      <c r="P14" s="55"/>
      <c r="Q14" s="55"/>
      <c r="R14" s="52">
        <f t="shared" si="0"/>
        <v>0</v>
      </c>
      <c r="S14" s="58"/>
      <c r="T14" s="58"/>
      <c r="U14" s="52">
        <f t="shared" si="3"/>
        <v>0</v>
      </c>
      <c r="V14" s="58"/>
      <c r="W14" s="58"/>
      <c r="X14" s="52">
        <f t="shared" si="4"/>
        <v>0</v>
      </c>
      <c r="Y14" s="58"/>
      <c r="Z14" s="58"/>
      <c r="AA14" s="52">
        <f t="shared" si="5"/>
        <v>0</v>
      </c>
      <c r="AB14" s="58"/>
      <c r="AC14" s="58"/>
      <c r="AD14" s="52">
        <f t="shared" si="6"/>
        <v>0</v>
      </c>
      <c r="AE14" s="58"/>
      <c r="AF14" s="58"/>
      <c r="AG14" s="52">
        <f t="shared" si="7"/>
        <v>0</v>
      </c>
      <c r="AH14" s="58"/>
      <c r="AI14" s="58"/>
      <c r="AJ14" s="52">
        <f t="shared" si="8"/>
        <v>0</v>
      </c>
      <c r="AK14" s="52"/>
      <c r="AL14" s="359">
        <f t="shared" si="1"/>
        <v>0</v>
      </c>
      <c r="AM14" s="344"/>
      <c r="AN14" s="344"/>
      <c r="AO14" s="344"/>
      <c r="AP14" s="344"/>
      <c r="AQ14" s="50"/>
      <c r="AR14" s="358"/>
      <c r="AS14" s="357"/>
      <c r="AT14" s="567"/>
    </row>
    <row r="15" spans="1:46" ht="33.75" customHeight="1" thickBot="1">
      <c r="A15" s="975" t="s">
        <v>892</v>
      </c>
      <c r="B15" s="978" t="s">
        <v>891</v>
      </c>
      <c r="C15" s="978" t="s">
        <v>890</v>
      </c>
      <c r="D15" s="981"/>
      <c r="E15" s="350">
        <v>2018</v>
      </c>
      <c r="F15" s="356" t="s">
        <v>384</v>
      </c>
      <c r="G15" s="67"/>
      <c r="H15" s="68"/>
      <c r="I15" s="68"/>
      <c r="J15" s="70">
        <f t="shared" si="2"/>
        <v>0</v>
      </c>
      <c r="K15" s="69"/>
      <c r="L15" s="68"/>
      <c r="M15" s="68"/>
      <c r="N15" s="68"/>
      <c r="O15" s="68"/>
      <c r="P15" s="68"/>
      <c r="Q15" s="68"/>
      <c r="R15" s="66">
        <f t="shared" si="0"/>
        <v>0</v>
      </c>
      <c r="S15" s="67"/>
      <c r="T15" s="67"/>
      <c r="U15" s="66">
        <f t="shared" si="3"/>
        <v>0</v>
      </c>
      <c r="V15" s="67"/>
      <c r="W15" s="67"/>
      <c r="X15" s="66">
        <f t="shared" si="4"/>
        <v>0</v>
      </c>
      <c r="Y15" s="67"/>
      <c r="Z15" s="67"/>
      <c r="AA15" s="66">
        <f t="shared" si="5"/>
        <v>0</v>
      </c>
      <c r="AB15" s="67"/>
      <c r="AC15" s="67"/>
      <c r="AD15" s="66">
        <f t="shared" si="6"/>
        <v>0</v>
      </c>
      <c r="AE15" s="67"/>
      <c r="AF15" s="67"/>
      <c r="AG15" s="66">
        <f t="shared" si="7"/>
        <v>0</v>
      </c>
      <c r="AH15" s="67"/>
      <c r="AI15" s="67"/>
      <c r="AJ15" s="66">
        <f t="shared" si="8"/>
        <v>0</v>
      </c>
      <c r="AK15" s="66"/>
      <c r="AL15" s="355">
        <f t="shared" si="1"/>
        <v>0</v>
      </c>
      <c r="AM15" s="1089">
        <f>SUM(AL15:AL18)</f>
        <v>7400</v>
      </c>
      <c r="AN15" s="1089"/>
      <c r="AO15" s="1089">
        <v>7400</v>
      </c>
      <c r="AP15" s="964">
        <f>AM15-AN17-AO17</f>
        <v>0</v>
      </c>
      <c r="AQ15" s="354"/>
      <c r="AR15" s="964">
        <v>0</v>
      </c>
      <c r="AS15" s="1083">
        <v>7400</v>
      </c>
      <c r="AT15" s="567"/>
    </row>
    <row r="16" spans="1:46" ht="48" customHeight="1" thickBot="1">
      <c r="A16" s="976"/>
      <c r="B16" s="979"/>
      <c r="C16" s="979"/>
      <c r="D16" s="982"/>
      <c r="E16" s="350">
        <v>2018</v>
      </c>
      <c r="F16" s="353" t="s">
        <v>382</v>
      </c>
      <c r="G16" s="61"/>
      <c r="H16" s="72"/>
      <c r="I16" s="72"/>
      <c r="J16" s="64">
        <f t="shared" si="2"/>
        <v>0</v>
      </c>
      <c r="K16" s="63"/>
      <c r="L16" s="62"/>
      <c r="M16" s="72"/>
      <c r="N16" s="72"/>
      <c r="O16" s="72"/>
      <c r="P16" s="72"/>
      <c r="Q16" s="72"/>
      <c r="R16" s="60">
        <f t="shared" si="0"/>
        <v>0</v>
      </c>
      <c r="S16" s="72"/>
      <c r="T16" s="72"/>
      <c r="U16" s="60">
        <f t="shared" si="3"/>
        <v>0</v>
      </c>
      <c r="V16" s="72"/>
      <c r="W16" s="72"/>
      <c r="X16" s="60">
        <f t="shared" si="4"/>
        <v>0</v>
      </c>
      <c r="Y16" s="72"/>
      <c r="Z16" s="72"/>
      <c r="AA16" s="60">
        <f t="shared" si="5"/>
        <v>0</v>
      </c>
      <c r="AB16" s="72"/>
      <c r="AC16" s="72"/>
      <c r="AD16" s="60">
        <f t="shared" si="6"/>
        <v>0</v>
      </c>
      <c r="AE16" s="72"/>
      <c r="AF16" s="72"/>
      <c r="AG16" s="60">
        <f t="shared" si="7"/>
        <v>0</v>
      </c>
      <c r="AH16" s="72"/>
      <c r="AI16" s="72"/>
      <c r="AJ16" s="60">
        <f t="shared" si="8"/>
        <v>0</v>
      </c>
      <c r="AK16" s="60"/>
      <c r="AL16" s="51">
        <f t="shared" si="1"/>
        <v>0</v>
      </c>
      <c r="AM16" s="1090"/>
      <c r="AN16" s="1090"/>
      <c r="AO16" s="1090"/>
      <c r="AP16" s="965"/>
      <c r="AQ16" s="351"/>
      <c r="AR16" s="965"/>
      <c r="AS16" s="1084"/>
      <c r="AT16" s="567"/>
    </row>
    <row r="17" spans="1:46" ht="43.5" customHeight="1" thickBot="1">
      <c r="A17" s="976"/>
      <c r="B17" s="979"/>
      <c r="C17" s="979"/>
      <c r="D17" s="982"/>
      <c r="E17" s="350">
        <v>2018</v>
      </c>
      <c r="F17" s="352" t="s">
        <v>381</v>
      </c>
      <c r="G17" s="61"/>
      <c r="H17" s="62"/>
      <c r="I17" s="62"/>
      <c r="J17" s="64">
        <f t="shared" si="2"/>
        <v>0</v>
      </c>
      <c r="K17" s="63">
        <v>1</v>
      </c>
      <c r="L17" s="62">
        <v>2</v>
      </c>
      <c r="M17" s="62">
        <v>10</v>
      </c>
      <c r="N17" s="62"/>
      <c r="O17" s="62"/>
      <c r="P17" s="62">
        <v>700</v>
      </c>
      <c r="Q17" s="62">
        <v>3000</v>
      </c>
      <c r="R17" s="60">
        <f t="shared" si="0"/>
        <v>7400</v>
      </c>
      <c r="S17" s="61"/>
      <c r="T17" s="61"/>
      <c r="U17" s="60">
        <f t="shared" si="3"/>
        <v>0</v>
      </c>
      <c r="V17" s="61"/>
      <c r="W17" s="61"/>
      <c r="X17" s="60">
        <f t="shared" si="4"/>
        <v>0</v>
      </c>
      <c r="Y17" s="61"/>
      <c r="Z17" s="61"/>
      <c r="AA17" s="60">
        <f t="shared" si="5"/>
        <v>0</v>
      </c>
      <c r="AB17" s="61"/>
      <c r="AC17" s="61"/>
      <c r="AD17" s="60">
        <f t="shared" si="6"/>
        <v>0</v>
      </c>
      <c r="AE17" s="61"/>
      <c r="AF17" s="61"/>
      <c r="AG17" s="60">
        <f t="shared" si="7"/>
        <v>0</v>
      </c>
      <c r="AH17" s="61"/>
      <c r="AI17" s="61"/>
      <c r="AJ17" s="60">
        <f t="shared" si="8"/>
        <v>0</v>
      </c>
      <c r="AK17" s="60"/>
      <c r="AL17" s="51">
        <f t="shared" si="1"/>
        <v>7400</v>
      </c>
      <c r="AM17" s="1090"/>
      <c r="AN17" s="1090"/>
      <c r="AO17" s="1090">
        <v>7400</v>
      </c>
      <c r="AP17" s="965"/>
      <c r="AQ17" s="351"/>
      <c r="AR17" s="965"/>
      <c r="AS17" s="1084"/>
      <c r="AT17" s="567"/>
    </row>
    <row r="18" spans="1:46" ht="30.75" customHeight="1" thickBot="1">
      <c r="A18" s="977"/>
      <c r="B18" s="980"/>
      <c r="C18" s="980"/>
      <c r="D18" s="983"/>
      <c r="E18" s="350">
        <v>2018</v>
      </c>
      <c r="F18" s="349" t="s">
        <v>383</v>
      </c>
      <c r="G18" s="126"/>
      <c r="H18" s="152"/>
      <c r="I18" s="152"/>
      <c r="J18" s="154">
        <f t="shared" si="2"/>
        <v>0</v>
      </c>
      <c r="K18" s="153"/>
      <c r="L18" s="152"/>
      <c r="M18" s="152"/>
      <c r="N18" s="152"/>
      <c r="O18" s="152"/>
      <c r="P18" s="152"/>
      <c r="Q18" s="152"/>
      <c r="R18" s="54">
        <f t="shared" si="0"/>
        <v>0</v>
      </c>
      <c r="S18" s="126"/>
      <c r="T18" s="126"/>
      <c r="U18" s="54">
        <f t="shared" si="3"/>
        <v>0</v>
      </c>
      <c r="V18" s="126"/>
      <c r="W18" s="126"/>
      <c r="X18" s="54">
        <f t="shared" si="4"/>
        <v>0</v>
      </c>
      <c r="Y18" s="126"/>
      <c r="Z18" s="126"/>
      <c r="AA18" s="54">
        <f t="shared" si="5"/>
        <v>0</v>
      </c>
      <c r="AB18" s="126"/>
      <c r="AC18" s="126"/>
      <c r="AD18" s="54">
        <f t="shared" si="6"/>
        <v>0</v>
      </c>
      <c r="AE18" s="126"/>
      <c r="AF18" s="126"/>
      <c r="AG18" s="54">
        <f t="shared" si="7"/>
        <v>0</v>
      </c>
      <c r="AH18" s="126"/>
      <c r="AI18" s="126"/>
      <c r="AJ18" s="54">
        <f t="shared" si="8"/>
        <v>0</v>
      </c>
      <c r="AK18" s="54"/>
      <c r="AL18" s="348">
        <f t="shared" si="1"/>
        <v>0</v>
      </c>
      <c r="AM18" s="1091"/>
      <c r="AN18" s="1091"/>
      <c r="AO18" s="1091"/>
      <c r="AP18" s="966"/>
      <c r="AQ18" s="347"/>
      <c r="AR18" s="966"/>
      <c r="AS18" s="1085"/>
      <c r="AT18" s="567"/>
    </row>
    <row r="19" spans="1:46" s="150" customFormat="1" ht="21" customHeight="1" thickBot="1">
      <c r="A19" s="564"/>
      <c r="B19" s="1034" t="s">
        <v>946</v>
      </c>
      <c r="C19" s="1035"/>
      <c r="D19" s="1035"/>
      <c r="E19" s="1035"/>
      <c r="F19" s="1036"/>
      <c r="G19" s="185"/>
      <c r="H19" s="178"/>
      <c r="I19" s="178"/>
      <c r="J19" s="186"/>
      <c r="K19" s="185"/>
      <c r="L19" s="184"/>
      <c r="M19" s="184"/>
      <c r="N19" s="184"/>
      <c r="O19" s="184"/>
      <c r="P19" s="183"/>
      <c r="Q19" s="183"/>
      <c r="R19" s="182"/>
      <c r="S19" s="178"/>
      <c r="T19" s="178"/>
      <c r="U19" s="181"/>
      <c r="V19" s="178"/>
      <c r="W19" s="178"/>
      <c r="X19" s="181"/>
      <c r="Y19" s="178"/>
      <c r="Z19" s="178"/>
      <c r="AA19" s="180"/>
      <c r="AB19" s="178"/>
      <c r="AC19" s="178"/>
      <c r="AD19" s="180"/>
      <c r="AE19" s="178"/>
      <c r="AF19" s="178"/>
      <c r="AG19" s="180"/>
      <c r="AH19" s="178"/>
      <c r="AI19" s="178"/>
      <c r="AJ19" s="180"/>
      <c r="AK19" s="180"/>
      <c r="AL19" s="302"/>
      <c r="AM19" s="179"/>
      <c r="AN19" s="178"/>
      <c r="AO19" s="178"/>
      <c r="AP19" s="177"/>
      <c r="AQ19" s="50"/>
      <c r="AR19" s="158"/>
      <c r="AS19" s="157"/>
      <c r="AT19" s="563"/>
    </row>
    <row r="20" spans="1:46" ht="39" thickBot="1">
      <c r="A20" s="975" t="s">
        <v>889</v>
      </c>
      <c r="B20" s="978" t="s">
        <v>315</v>
      </c>
      <c r="C20" s="978" t="s">
        <v>888</v>
      </c>
      <c r="D20" s="981"/>
      <c r="E20" s="79">
        <v>2017</v>
      </c>
      <c r="F20" s="346" t="s">
        <v>380</v>
      </c>
      <c r="G20" s="134"/>
      <c r="H20" s="335"/>
      <c r="I20" s="335"/>
      <c r="J20" s="337">
        <f t="shared" ref="J20:J27" si="9">G20*H20*I20</f>
        <v>0</v>
      </c>
      <c r="K20" s="336"/>
      <c r="L20" s="335"/>
      <c r="M20" s="335"/>
      <c r="N20" s="335"/>
      <c r="O20" s="335"/>
      <c r="P20" s="335"/>
      <c r="Q20" s="335"/>
      <c r="R20" s="129">
        <f t="shared" ref="R20:R27" si="10">(K20*L20*M20*N20)+(K20*L20*P20)+O20+(K20*L20*Q20)</f>
        <v>0</v>
      </c>
      <c r="S20" s="134"/>
      <c r="T20" s="134"/>
      <c r="U20" s="129">
        <f t="shared" ref="U20:U27" si="11">S20*T20</f>
        <v>0</v>
      </c>
      <c r="V20" s="134"/>
      <c r="W20" s="134"/>
      <c r="X20" s="129">
        <f t="shared" ref="X20:X27" si="12">W20*V20</f>
        <v>0</v>
      </c>
      <c r="Y20" s="134"/>
      <c r="Z20" s="134"/>
      <c r="AA20" s="129">
        <f t="shared" ref="AA20:AA27" si="13">Y20*Z20</f>
        <v>0</v>
      </c>
      <c r="AB20" s="134"/>
      <c r="AC20" s="134"/>
      <c r="AD20" s="129">
        <f t="shared" ref="AD20:AD27" si="14">AB20*AC20</f>
        <v>0</v>
      </c>
      <c r="AE20" s="134"/>
      <c r="AF20" s="134"/>
      <c r="AG20" s="129">
        <f t="shared" ref="AG20:AG27" si="15">AE20*AF20</f>
        <v>0</v>
      </c>
      <c r="AH20" s="134"/>
      <c r="AI20" s="134"/>
      <c r="AJ20" s="129">
        <f t="shared" ref="AJ20:AJ27" si="16">AI20+AH20</f>
        <v>0</v>
      </c>
      <c r="AK20" s="129"/>
      <c r="AL20" s="345">
        <f t="shared" ref="AL20:AL27" si="17">AJ20+AG20+AD20+AA20+X20+U20+R20+J20+AK20</f>
        <v>0</v>
      </c>
      <c r="AM20" s="344"/>
      <c r="AN20" s="344"/>
      <c r="AO20" s="344"/>
      <c r="AP20" s="344"/>
      <c r="AQ20" s="50"/>
      <c r="AR20" s="344"/>
      <c r="AS20" s="344"/>
      <c r="AT20" s="567"/>
    </row>
    <row r="21" spans="1:46" ht="90" thickBot="1">
      <c r="A21" s="976"/>
      <c r="B21" s="979"/>
      <c r="C21" s="979"/>
      <c r="D21" s="982"/>
      <c r="E21" s="79">
        <v>2018</v>
      </c>
      <c r="F21" s="338" t="s">
        <v>379</v>
      </c>
      <c r="G21" s="58"/>
      <c r="H21" s="53"/>
      <c r="I21" s="53"/>
      <c r="J21" s="57">
        <f t="shared" si="9"/>
        <v>0</v>
      </c>
      <c r="K21" s="56"/>
      <c r="L21" s="55"/>
      <c r="M21" s="53"/>
      <c r="N21" s="53"/>
      <c r="O21" s="53"/>
      <c r="P21" s="53"/>
      <c r="Q21" s="53"/>
      <c r="R21" s="54">
        <f t="shared" si="10"/>
        <v>0</v>
      </c>
      <c r="S21" s="53"/>
      <c r="T21" s="53"/>
      <c r="U21" s="52">
        <f t="shared" si="11"/>
        <v>0</v>
      </c>
      <c r="V21" s="53"/>
      <c r="W21" s="53"/>
      <c r="X21" s="52">
        <f t="shared" si="12"/>
        <v>0</v>
      </c>
      <c r="Y21" s="53"/>
      <c r="Z21" s="53"/>
      <c r="AA21" s="52">
        <f t="shared" si="13"/>
        <v>0</v>
      </c>
      <c r="AB21" s="53"/>
      <c r="AC21" s="53"/>
      <c r="AD21" s="52">
        <f t="shared" si="14"/>
        <v>0</v>
      </c>
      <c r="AE21" s="53"/>
      <c r="AF21" s="53"/>
      <c r="AG21" s="52">
        <f t="shared" si="15"/>
        <v>0</v>
      </c>
      <c r="AH21" s="53"/>
      <c r="AI21" s="53"/>
      <c r="AJ21" s="52">
        <f t="shared" si="16"/>
        <v>0</v>
      </c>
      <c r="AK21" s="52"/>
      <c r="AL21" s="51">
        <f t="shared" si="17"/>
        <v>0</v>
      </c>
      <c r="AM21" s="344"/>
      <c r="AN21" s="344"/>
      <c r="AO21" s="344"/>
      <c r="AP21" s="344"/>
      <c r="AQ21" s="50"/>
      <c r="AR21" s="344"/>
      <c r="AS21" s="344"/>
      <c r="AT21" s="567"/>
    </row>
    <row r="22" spans="1:46" ht="77.25" thickBot="1">
      <c r="A22" s="975" t="s">
        <v>887</v>
      </c>
      <c r="B22" s="978" t="s">
        <v>315</v>
      </c>
      <c r="C22" s="978" t="s">
        <v>886</v>
      </c>
      <c r="D22" s="981"/>
      <c r="E22" s="79">
        <v>2017</v>
      </c>
      <c r="F22" s="298" t="s">
        <v>378</v>
      </c>
      <c r="G22" s="61"/>
      <c r="H22" s="62"/>
      <c r="I22" s="62"/>
      <c r="J22" s="64">
        <f t="shared" si="9"/>
        <v>0</v>
      </c>
      <c r="K22" s="63"/>
      <c r="L22" s="62"/>
      <c r="M22" s="62"/>
      <c r="N22" s="62"/>
      <c r="O22" s="62"/>
      <c r="P22" s="62"/>
      <c r="Q22" s="62"/>
      <c r="R22" s="60">
        <f t="shared" si="10"/>
        <v>0</v>
      </c>
      <c r="S22" s="61"/>
      <c r="T22" s="61"/>
      <c r="U22" s="60">
        <f t="shared" si="11"/>
        <v>0</v>
      </c>
      <c r="V22" s="61"/>
      <c r="W22" s="61"/>
      <c r="X22" s="60">
        <f t="shared" si="12"/>
        <v>0</v>
      </c>
      <c r="Y22" s="61"/>
      <c r="Z22" s="61"/>
      <c r="AA22" s="60">
        <f t="shared" si="13"/>
        <v>0</v>
      </c>
      <c r="AB22" s="61"/>
      <c r="AC22" s="61"/>
      <c r="AD22" s="60">
        <f t="shared" si="14"/>
        <v>0</v>
      </c>
      <c r="AE22" s="61"/>
      <c r="AF22" s="61"/>
      <c r="AG22" s="60">
        <f t="shared" si="15"/>
        <v>0</v>
      </c>
      <c r="AH22" s="61"/>
      <c r="AI22" s="61"/>
      <c r="AJ22" s="60">
        <f t="shared" si="16"/>
        <v>0</v>
      </c>
      <c r="AK22" s="60"/>
      <c r="AL22" s="51">
        <f t="shared" si="17"/>
        <v>0</v>
      </c>
      <c r="AM22" s="344"/>
      <c r="AN22" s="344"/>
      <c r="AO22" s="344"/>
      <c r="AP22" s="344"/>
      <c r="AQ22" s="50"/>
      <c r="AR22" s="344"/>
      <c r="AS22" s="344"/>
      <c r="AT22" s="567"/>
    </row>
    <row r="23" spans="1:46" ht="77.25" thickBot="1">
      <c r="A23" s="976"/>
      <c r="B23" s="979"/>
      <c r="C23" s="979"/>
      <c r="D23" s="982"/>
      <c r="E23" s="79">
        <v>2018</v>
      </c>
      <c r="F23" s="338" t="s">
        <v>377</v>
      </c>
      <c r="G23" s="126"/>
      <c r="H23" s="159"/>
      <c r="I23" s="159"/>
      <c r="J23" s="154">
        <f t="shared" si="9"/>
        <v>0</v>
      </c>
      <c r="K23" s="153"/>
      <c r="L23" s="152"/>
      <c r="M23" s="159"/>
      <c r="N23" s="159"/>
      <c r="O23" s="159"/>
      <c r="P23" s="159"/>
      <c r="Q23" s="159"/>
      <c r="R23" s="54">
        <f t="shared" si="10"/>
        <v>0</v>
      </c>
      <c r="S23" s="159"/>
      <c r="T23" s="159"/>
      <c r="U23" s="54">
        <f t="shared" si="11"/>
        <v>0</v>
      </c>
      <c r="V23" s="159"/>
      <c r="W23" s="159"/>
      <c r="X23" s="54">
        <f t="shared" si="12"/>
        <v>0</v>
      </c>
      <c r="Y23" s="159"/>
      <c r="Z23" s="159"/>
      <c r="AA23" s="54">
        <f t="shared" si="13"/>
        <v>0</v>
      </c>
      <c r="AB23" s="159"/>
      <c r="AC23" s="159"/>
      <c r="AD23" s="54">
        <f t="shared" si="14"/>
        <v>0</v>
      </c>
      <c r="AE23" s="159"/>
      <c r="AF23" s="159"/>
      <c r="AG23" s="54">
        <f t="shared" si="15"/>
        <v>0</v>
      </c>
      <c r="AH23" s="159"/>
      <c r="AI23" s="159"/>
      <c r="AJ23" s="54">
        <f t="shared" si="16"/>
        <v>0</v>
      </c>
      <c r="AK23" s="54"/>
      <c r="AL23" s="51">
        <f t="shared" si="17"/>
        <v>0</v>
      </c>
      <c r="AM23" s="341"/>
      <c r="AN23" s="341"/>
      <c r="AO23" s="341"/>
      <c r="AP23" s="341"/>
      <c r="AQ23" s="50"/>
      <c r="AR23" s="341"/>
      <c r="AS23" s="341"/>
      <c r="AT23" s="567"/>
    </row>
    <row r="24" spans="1:46" ht="64.5" thickBot="1">
      <c r="A24" s="976"/>
      <c r="B24" s="979"/>
      <c r="C24" s="979"/>
      <c r="D24" s="982"/>
      <c r="E24" s="79">
        <v>2018</v>
      </c>
      <c r="F24" s="297" t="s">
        <v>375</v>
      </c>
      <c r="G24" s="67"/>
      <c r="H24" s="68"/>
      <c r="I24" s="68"/>
      <c r="J24" s="70">
        <f t="shared" si="9"/>
        <v>0</v>
      </c>
      <c r="K24" s="69"/>
      <c r="L24" s="68"/>
      <c r="M24" s="68"/>
      <c r="N24" s="68"/>
      <c r="O24" s="68"/>
      <c r="P24" s="68"/>
      <c r="Q24" s="68"/>
      <c r="R24" s="66">
        <f t="shared" si="10"/>
        <v>0</v>
      </c>
      <c r="S24" s="67"/>
      <c r="T24" s="67"/>
      <c r="U24" s="66">
        <f t="shared" si="11"/>
        <v>0</v>
      </c>
      <c r="V24" s="67"/>
      <c r="W24" s="67"/>
      <c r="X24" s="66">
        <f t="shared" si="12"/>
        <v>0</v>
      </c>
      <c r="Y24" s="67"/>
      <c r="Z24" s="67"/>
      <c r="AA24" s="66">
        <f t="shared" si="13"/>
        <v>0</v>
      </c>
      <c r="AB24" s="67"/>
      <c r="AC24" s="67"/>
      <c r="AD24" s="66">
        <f t="shared" si="14"/>
        <v>0</v>
      </c>
      <c r="AE24" s="67"/>
      <c r="AF24" s="67"/>
      <c r="AG24" s="66">
        <f t="shared" si="15"/>
        <v>0</v>
      </c>
      <c r="AH24" s="67"/>
      <c r="AI24" s="67"/>
      <c r="AJ24" s="66">
        <f t="shared" si="16"/>
        <v>0</v>
      </c>
      <c r="AK24" s="66"/>
      <c r="AL24" s="51">
        <f t="shared" si="17"/>
        <v>0</v>
      </c>
      <c r="AM24" s="964">
        <f>SUM(AL24:AL27)</f>
        <v>0</v>
      </c>
      <c r="AN24" s="964"/>
      <c r="AO24" s="964"/>
      <c r="AP24" s="964">
        <f>AM24-AN24-AO24</f>
        <v>0</v>
      </c>
      <c r="AQ24" s="50"/>
      <c r="AR24" s="967">
        <f>AL24+AL25</f>
        <v>0</v>
      </c>
      <c r="AS24" s="969"/>
      <c r="AT24" s="567"/>
    </row>
    <row r="25" spans="1:46" ht="64.5" thickBot="1">
      <c r="A25" s="999"/>
      <c r="B25" s="979"/>
      <c r="C25" s="979"/>
      <c r="D25" s="982"/>
      <c r="E25" s="79">
        <v>2018</v>
      </c>
      <c r="F25" s="329" t="s">
        <v>376</v>
      </c>
      <c r="G25" s="61"/>
      <c r="H25" s="62"/>
      <c r="I25" s="62"/>
      <c r="J25" s="64">
        <f t="shared" si="9"/>
        <v>0</v>
      </c>
      <c r="K25" s="63"/>
      <c r="L25" s="62"/>
      <c r="M25" s="62"/>
      <c r="N25" s="62"/>
      <c r="O25" s="62"/>
      <c r="P25" s="62"/>
      <c r="Q25" s="62"/>
      <c r="R25" s="60">
        <f t="shared" si="10"/>
        <v>0</v>
      </c>
      <c r="S25" s="61"/>
      <c r="T25" s="61"/>
      <c r="U25" s="60">
        <f t="shared" si="11"/>
        <v>0</v>
      </c>
      <c r="V25" s="61"/>
      <c r="W25" s="61"/>
      <c r="X25" s="60">
        <f t="shared" si="12"/>
        <v>0</v>
      </c>
      <c r="Y25" s="61"/>
      <c r="Z25" s="61"/>
      <c r="AA25" s="60">
        <f t="shared" si="13"/>
        <v>0</v>
      </c>
      <c r="AB25" s="61"/>
      <c r="AC25" s="61"/>
      <c r="AD25" s="60">
        <f t="shared" si="14"/>
        <v>0</v>
      </c>
      <c r="AE25" s="61"/>
      <c r="AF25" s="61"/>
      <c r="AG25" s="60">
        <f t="shared" si="15"/>
        <v>0</v>
      </c>
      <c r="AH25" s="61"/>
      <c r="AI25" s="61"/>
      <c r="AJ25" s="60">
        <f t="shared" si="16"/>
        <v>0</v>
      </c>
      <c r="AK25" s="60"/>
      <c r="AL25" s="51">
        <f t="shared" si="17"/>
        <v>0</v>
      </c>
      <c r="AM25" s="965"/>
      <c r="AN25" s="965"/>
      <c r="AO25" s="965"/>
      <c r="AP25" s="965"/>
      <c r="AQ25" s="50"/>
      <c r="AR25" s="968"/>
      <c r="AS25" s="970"/>
      <c r="AT25" s="567"/>
    </row>
    <row r="26" spans="1:46" ht="64.5" thickBot="1">
      <c r="A26" s="999"/>
      <c r="B26" s="979"/>
      <c r="C26" s="979"/>
      <c r="D26" s="982"/>
      <c r="E26" s="79">
        <v>2018</v>
      </c>
      <c r="F26" s="329" t="s">
        <v>374</v>
      </c>
      <c r="G26" s="61"/>
      <c r="H26" s="62"/>
      <c r="I26" s="62"/>
      <c r="J26" s="64">
        <f t="shared" si="9"/>
        <v>0</v>
      </c>
      <c r="K26" s="63"/>
      <c r="L26" s="62"/>
      <c r="M26" s="62"/>
      <c r="N26" s="62"/>
      <c r="O26" s="62"/>
      <c r="P26" s="62"/>
      <c r="Q26" s="62"/>
      <c r="R26" s="60">
        <f t="shared" si="10"/>
        <v>0</v>
      </c>
      <c r="S26" s="61"/>
      <c r="T26" s="61"/>
      <c r="U26" s="60">
        <f t="shared" si="11"/>
        <v>0</v>
      </c>
      <c r="V26" s="61"/>
      <c r="W26" s="61"/>
      <c r="X26" s="60">
        <f t="shared" si="12"/>
        <v>0</v>
      </c>
      <c r="Y26" s="61"/>
      <c r="Z26" s="61"/>
      <c r="AA26" s="60">
        <f t="shared" si="13"/>
        <v>0</v>
      </c>
      <c r="AB26" s="61"/>
      <c r="AC26" s="61"/>
      <c r="AD26" s="60">
        <f t="shared" si="14"/>
        <v>0</v>
      </c>
      <c r="AE26" s="61"/>
      <c r="AF26" s="61"/>
      <c r="AG26" s="60">
        <f t="shared" si="15"/>
        <v>0</v>
      </c>
      <c r="AH26" s="61"/>
      <c r="AI26" s="61"/>
      <c r="AJ26" s="60">
        <f t="shared" si="16"/>
        <v>0</v>
      </c>
      <c r="AK26" s="60"/>
      <c r="AL26" s="51">
        <f t="shared" si="17"/>
        <v>0</v>
      </c>
      <c r="AM26" s="965"/>
      <c r="AN26" s="965"/>
      <c r="AO26" s="965"/>
      <c r="AP26" s="965"/>
      <c r="AQ26" s="50"/>
      <c r="AR26" s="968"/>
      <c r="AS26" s="970"/>
      <c r="AT26" s="567"/>
    </row>
    <row r="27" spans="1:46" ht="57" thickBot="1">
      <c r="A27" s="977"/>
      <c r="B27" s="980"/>
      <c r="C27" s="980"/>
      <c r="D27" s="983"/>
      <c r="E27" s="79">
        <v>2018</v>
      </c>
      <c r="F27" s="343" t="s">
        <v>373</v>
      </c>
      <c r="G27" s="58"/>
      <c r="H27" s="53"/>
      <c r="I27" s="53"/>
      <c r="J27" s="57">
        <f t="shared" si="9"/>
        <v>0</v>
      </c>
      <c r="K27" s="56"/>
      <c r="L27" s="55"/>
      <c r="M27" s="53"/>
      <c r="N27" s="53"/>
      <c r="O27" s="53"/>
      <c r="P27" s="53"/>
      <c r="Q27" s="53"/>
      <c r="R27" s="54">
        <f t="shared" si="10"/>
        <v>0</v>
      </c>
      <c r="S27" s="53"/>
      <c r="T27" s="53"/>
      <c r="U27" s="52">
        <f t="shared" si="11"/>
        <v>0</v>
      </c>
      <c r="V27" s="53"/>
      <c r="W27" s="53"/>
      <c r="X27" s="52">
        <f t="shared" si="12"/>
        <v>0</v>
      </c>
      <c r="Y27" s="53"/>
      <c r="Z27" s="53"/>
      <c r="AA27" s="52">
        <f t="shared" si="13"/>
        <v>0</v>
      </c>
      <c r="AB27" s="53"/>
      <c r="AC27" s="53"/>
      <c r="AD27" s="52">
        <f t="shared" si="14"/>
        <v>0</v>
      </c>
      <c r="AE27" s="53"/>
      <c r="AF27" s="53"/>
      <c r="AG27" s="52">
        <f t="shared" si="15"/>
        <v>0</v>
      </c>
      <c r="AH27" s="53"/>
      <c r="AI27" s="53"/>
      <c r="AJ27" s="52">
        <f t="shared" si="16"/>
        <v>0</v>
      </c>
      <c r="AK27" s="52"/>
      <c r="AL27" s="51">
        <f t="shared" si="17"/>
        <v>0</v>
      </c>
      <c r="AM27" s="966"/>
      <c r="AN27" s="966"/>
      <c r="AO27" s="966"/>
      <c r="AP27" s="966"/>
      <c r="AQ27" s="50"/>
      <c r="AR27" s="968"/>
      <c r="AS27" s="970"/>
      <c r="AT27" s="567"/>
    </row>
    <row r="28" spans="1:46" s="150" customFormat="1" ht="21" customHeight="1" thickBot="1">
      <c r="A28" s="564"/>
      <c r="B28" s="1034" t="s">
        <v>947</v>
      </c>
      <c r="C28" s="1035"/>
      <c r="D28" s="1035"/>
      <c r="E28" s="1035"/>
      <c r="F28" s="1036"/>
      <c r="G28" s="185"/>
      <c r="H28" s="178"/>
      <c r="I28" s="178"/>
      <c r="J28" s="186"/>
      <c r="K28" s="185"/>
      <c r="L28" s="184"/>
      <c r="M28" s="184"/>
      <c r="N28" s="184"/>
      <c r="O28" s="184"/>
      <c r="P28" s="183"/>
      <c r="Q28" s="183"/>
      <c r="R28" s="182"/>
      <c r="S28" s="178"/>
      <c r="T28" s="178"/>
      <c r="U28" s="181"/>
      <c r="V28" s="178"/>
      <c r="W28" s="178"/>
      <c r="X28" s="181"/>
      <c r="Y28" s="178"/>
      <c r="Z28" s="178"/>
      <c r="AA28" s="180"/>
      <c r="AB28" s="178"/>
      <c r="AC28" s="178"/>
      <c r="AD28" s="180"/>
      <c r="AE28" s="178"/>
      <c r="AF28" s="178"/>
      <c r="AG28" s="180"/>
      <c r="AH28" s="178"/>
      <c r="AI28" s="178"/>
      <c r="AJ28" s="180"/>
      <c r="AK28" s="180"/>
      <c r="AL28" s="302"/>
      <c r="AM28" s="179"/>
      <c r="AN28" s="178"/>
      <c r="AO28" s="178"/>
      <c r="AP28" s="177"/>
      <c r="AQ28" s="50"/>
      <c r="AR28" s="158"/>
      <c r="AS28" s="157"/>
      <c r="AT28" s="563"/>
    </row>
    <row r="29" spans="1:46" ht="106.5" customHeight="1" thickBot="1">
      <c r="A29" s="975" t="s">
        <v>885</v>
      </c>
      <c r="B29" s="978" t="s">
        <v>884</v>
      </c>
      <c r="C29" s="981" t="s">
        <v>883</v>
      </c>
      <c r="D29" s="981" t="s">
        <v>879</v>
      </c>
      <c r="E29" s="79">
        <v>2017</v>
      </c>
      <c r="F29" s="298" t="s">
        <v>372</v>
      </c>
      <c r="G29" s="67"/>
      <c r="H29" s="68"/>
      <c r="I29" s="68"/>
      <c r="J29" s="70">
        <f t="shared" ref="J29:J34" si="18">G29*H29*I29</f>
        <v>0</v>
      </c>
      <c r="K29" s="69"/>
      <c r="L29" s="68"/>
      <c r="M29" s="68"/>
      <c r="N29" s="68"/>
      <c r="O29" s="68"/>
      <c r="P29" s="68"/>
      <c r="Q29" s="68"/>
      <c r="R29" s="66">
        <f t="shared" ref="R29:R34" si="19">(K29*L29*M29*N29)+(K29*L29*P29)+O29+(K29*L29*Q29)</f>
        <v>0</v>
      </c>
      <c r="S29" s="67"/>
      <c r="T29" s="67"/>
      <c r="U29" s="66">
        <f t="shared" ref="U29:U34" si="20">S29*T29</f>
        <v>0</v>
      </c>
      <c r="V29" s="67"/>
      <c r="W29" s="67"/>
      <c r="X29" s="66">
        <f t="shared" ref="X29:X34" si="21">W29*V29</f>
        <v>0</v>
      </c>
      <c r="Y29" s="67"/>
      <c r="Z29" s="67"/>
      <c r="AA29" s="66">
        <f t="shared" ref="AA29:AA34" si="22">Y29*Z29</f>
        <v>0</v>
      </c>
      <c r="AB29" s="67"/>
      <c r="AC29" s="67"/>
      <c r="AD29" s="66">
        <f t="shared" ref="AD29:AD34" si="23">AB29*AC29</f>
        <v>0</v>
      </c>
      <c r="AE29" s="67"/>
      <c r="AF29" s="67"/>
      <c r="AG29" s="66">
        <f t="shared" ref="AG29:AG34" si="24">AE29*AF29</f>
        <v>0</v>
      </c>
      <c r="AH29" s="67"/>
      <c r="AI29" s="67"/>
      <c r="AJ29" s="66">
        <f t="shared" ref="AJ29:AJ34" si="25">AI29+AH29</f>
        <v>0</v>
      </c>
      <c r="AK29" s="66"/>
      <c r="AL29" s="51">
        <f t="shared" ref="AL29:AL33" si="26">AJ29+AG29+AD29+AA29+X29+U29+R29+J29+AK29</f>
        <v>0</v>
      </c>
      <c r="AM29" s="964">
        <f>SUM(AL29:AL33)</f>
        <v>120000</v>
      </c>
      <c r="AN29" s="964">
        <v>120000</v>
      </c>
      <c r="AO29" s="964"/>
      <c r="AP29" s="964">
        <f>AM29-AN29-AO29</f>
        <v>0</v>
      </c>
      <c r="AQ29" s="50"/>
      <c r="AR29" s="1012">
        <v>40000</v>
      </c>
      <c r="AS29" s="1012">
        <v>80000</v>
      </c>
      <c r="AT29" s="567"/>
    </row>
    <row r="30" spans="1:46" ht="72.75" customHeight="1" thickBot="1">
      <c r="A30" s="976"/>
      <c r="B30" s="979"/>
      <c r="C30" s="982"/>
      <c r="D30" s="982"/>
      <c r="E30" s="79">
        <v>2017</v>
      </c>
      <c r="F30" s="342" t="s">
        <v>366</v>
      </c>
      <c r="G30" s="61"/>
      <c r="H30" s="62"/>
      <c r="I30" s="62"/>
      <c r="J30" s="64">
        <f t="shared" si="18"/>
        <v>0</v>
      </c>
      <c r="K30" s="63"/>
      <c r="L30" s="62"/>
      <c r="M30" s="62"/>
      <c r="N30" s="62"/>
      <c r="O30" s="62"/>
      <c r="P30" s="62"/>
      <c r="Q30" s="62"/>
      <c r="R30" s="60">
        <f t="shared" si="19"/>
        <v>0</v>
      </c>
      <c r="S30" s="61"/>
      <c r="T30" s="61"/>
      <c r="U30" s="60">
        <f t="shared" si="20"/>
        <v>0</v>
      </c>
      <c r="V30" s="61"/>
      <c r="W30" s="61"/>
      <c r="X30" s="60">
        <f t="shared" si="21"/>
        <v>0</v>
      </c>
      <c r="Y30" s="61"/>
      <c r="Z30" s="61"/>
      <c r="AA30" s="60">
        <f t="shared" si="22"/>
        <v>0</v>
      </c>
      <c r="AB30" s="61"/>
      <c r="AC30" s="61"/>
      <c r="AD30" s="60">
        <f t="shared" si="23"/>
        <v>0</v>
      </c>
      <c r="AE30" s="61"/>
      <c r="AF30" s="61"/>
      <c r="AG30" s="60">
        <f t="shared" si="24"/>
        <v>0</v>
      </c>
      <c r="AH30" s="61"/>
      <c r="AI30" s="61"/>
      <c r="AJ30" s="60">
        <f t="shared" si="25"/>
        <v>0</v>
      </c>
      <c r="AK30" s="60"/>
      <c r="AL30" s="51">
        <f t="shared" si="26"/>
        <v>0</v>
      </c>
      <c r="AM30" s="965"/>
      <c r="AN30" s="965"/>
      <c r="AO30" s="965"/>
      <c r="AP30" s="965"/>
      <c r="AQ30" s="50"/>
      <c r="AR30" s="1049"/>
      <c r="AS30" s="1049"/>
      <c r="AT30" s="567"/>
    </row>
    <row r="31" spans="1:46" ht="29.25" customHeight="1" thickBot="1">
      <c r="A31" s="976"/>
      <c r="B31" s="979"/>
      <c r="C31" s="982"/>
      <c r="D31" s="982"/>
      <c r="E31" s="79">
        <v>2017</v>
      </c>
      <c r="F31" s="297" t="s">
        <v>371</v>
      </c>
      <c r="G31" s="58"/>
      <c r="H31" s="55"/>
      <c r="I31" s="55"/>
      <c r="J31" s="64">
        <f t="shared" si="18"/>
        <v>0</v>
      </c>
      <c r="K31" s="56">
        <v>5</v>
      </c>
      <c r="L31" s="55">
        <v>5</v>
      </c>
      <c r="M31" s="55">
        <v>50</v>
      </c>
      <c r="N31" s="55"/>
      <c r="O31" s="55"/>
      <c r="P31" s="55">
        <v>700</v>
      </c>
      <c r="Q31" s="55">
        <v>900</v>
      </c>
      <c r="R31" s="60">
        <f t="shared" si="19"/>
        <v>40000</v>
      </c>
      <c r="S31" s="58"/>
      <c r="T31" s="58"/>
      <c r="U31" s="60">
        <f t="shared" si="20"/>
        <v>0</v>
      </c>
      <c r="V31" s="58"/>
      <c r="W31" s="58"/>
      <c r="X31" s="60">
        <f t="shared" si="21"/>
        <v>0</v>
      </c>
      <c r="Y31" s="58"/>
      <c r="Z31" s="58"/>
      <c r="AA31" s="60">
        <f t="shared" si="22"/>
        <v>0</v>
      </c>
      <c r="AB31" s="58"/>
      <c r="AC31" s="58"/>
      <c r="AD31" s="60">
        <f t="shared" si="23"/>
        <v>0</v>
      </c>
      <c r="AE31" s="58"/>
      <c r="AF31" s="58"/>
      <c r="AG31" s="60">
        <f t="shared" si="24"/>
        <v>0</v>
      </c>
      <c r="AH31" s="58"/>
      <c r="AI31" s="58"/>
      <c r="AJ31" s="60">
        <f t="shared" si="25"/>
        <v>0</v>
      </c>
      <c r="AK31" s="60"/>
      <c r="AL31" s="51">
        <f t="shared" si="26"/>
        <v>40000</v>
      </c>
      <c r="AM31" s="965"/>
      <c r="AN31" s="965"/>
      <c r="AO31" s="965"/>
      <c r="AP31" s="965"/>
      <c r="AQ31" s="50"/>
      <c r="AR31" s="1049"/>
      <c r="AS31" s="1049"/>
      <c r="AT31" s="567"/>
    </row>
    <row r="32" spans="1:46" ht="64.5" customHeight="1" thickBot="1">
      <c r="A32" s="999"/>
      <c r="B32" s="979"/>
      <c r="C32" s="982"/>
      <c r="D32" s="982"/>
      <c r="E32" s="79">
        <v>2018</v>
      </c>
      <c r="F32" s="329" t="s">
        <v>370</v>
      </c>
      <c r="G32" s="58"/>
      <c r="H32" s="55"/>
      <c r="I32" s="55"/>
      <c r="J32" s="64">
        <f t="shared" si="18"/>
        <v>0</v>
      </c>
      <c r="K32" s="56">
        <v>5</v>
      </c>
      <c r="L32" s="55">
        <v>5</v>
      </c>
      <c r="M32" s="55">
        <v>50</v>
      </c>
      <c r="N32" s="55"/>
      <c r="O32" s="55"/>
      <c r="P32" s="55">
        <v>700</v>
      </c>
      <c r="Q32" s="55">
        <v>900</v>
      </c>
      <c r="R32" s="60">
        <f t="shared" si="19"/>
        <v>40000</v>
      </c>
      <c r="S32" s="58"/>
      <c r="T32" s="58"/>
      <c r="U32" s="60">
        <f t="shared" si="20"/>
        <v>0</v>
      </c>
      <c r="V32" s="58"/>
      <c r="W32" s="58"/>
      <c r="X32" s="60">
        <f t="shared" si="21"/>
        <v>0</v>
      </c>
      <c r="Y32" s="58"/>
      <c r="Z32" s="58"/>
      <c r="AA32" s="60">
        <f t="shared" si="22"/>
        <v>0</v>
      </c>
      <c r="AB32" s="58"/>
      <c r="AC32" s="58"/>
      <c r="AD32" s="60">
        <f t="shared" si="23"/>
        <v>0</v>
      </c>
      <c r="AE32" s="58"/>
      <c r="AF32" s="58"/>
      <c r="AG32" s="60">
        <f t="shared" si="24"/>
        <v>0</v>
      </c>
      <c r="AH32" s="58"/>
      <c r="AI32" s="58"/>
      <c r="AJ32" s="60">
        <f t="shared" si="25"/>
        <v>0</v>
      </c>
      <c r="AK32" s="60"/>
      <c r="AL32" s="51">
        <f t="shared" si="26"/>
        <v>40000</v>
      </c>
      <c r="AM32" s="965"/>
      <c r="AN32" s="965"/>
      <c r="AO32" s="965"/>
      <c r="AP32" s="965"/>
      <c r="AQ32" s="50"/>
      <c r="AR32" s="1049"/>
      <c r="AS32" s="1049"/>
      <c r="AT32" s="567"/>
    </row>
    <row r="33" spans="1:46" ht="29.25" customHeight="1" thickBot="1">
      <c r="A33" s="999"/>
      <c r="B33" s="979"/>
      <c r="C33" s="982"/>
      <c r="D33" s="982"/>
      <c r="E33" s="79">
        <v>2018</v>
      </c>
      <c r="F33" s="329" t="s">
        <v>370</v>
      </c>
      <c r="G33" s="58"/>
      <c r="H33" s="55"/>
      <c r="I33" s="55"/>
      <c r="J33" s="64">
        <f t="shared" si="18"/>
        <v>0</v>
      </c>
      <c r="K33" s="56">
        <v>5</v>
      </c>
      <c r="L33" s="55">
        <v>5</v>
      </c>
      <c r="M33" s="55">
        <v>50</v>
      </c>
      <c r="N33" s="55"/>
      <c r="O33" s="55"/>
      <c r="P33" s="55">
        <v>700</v>
      </c>
      <c r="Q33" s="55">
        <v>900</v>
      </c>
      <c r="R33" s="60">
        <f t="shared" si="19"/>
        <v>40000</v>
      </c>
      <c r="S33" s="58"/>
      <c r="T33" s="58"/>
      <c r="U33" s="60">
        <f t="shared" si="20"/>
        <v>0</v>
      </c>
      <c r="V33" s="58"/>
      <c r="W33" s="58"/>
      <c r="X33" s="60">
        <f t="shared" si="21"/>
        <v>0</v>
      </c>
      <c r="Y33" s="58"/>
      <c r="Z33" s="58"/>
      <c r="AA33" s="60">
        <f t="shared" si="22"/>
        <v>0</v>
      </c>
      <c r="AB33" s="58"/>
      <c r="AC33" s="58"/>
      <c r="AD33" s="60">
        <f t="shared" si="23"/>
        <v>0</v>
      </c>
      <c r="AE33" s="58"/>
      <c r="AF33" s="58"/>
      <c r="AG33" s="60">
        <f t="shared" si="24"/>
        <v>0</v>
      </c>
      <c r="AH33" s="58"/>
      <c r="AI33" s="58"/>
      <c r="AJ33" s="60">
        <f t="shared" si="25"/>
        <v>0</v>
      </c>
      <c r="AK33" s="60"/>
      <c r="AL33" s="51">
        <f t="shared" si="26"/>
        <v>40000</v>
      </c>
      <c r="AM33" s="965"/>
      <c r="AN33" s="965"/>
      <c r="AO33" s="965"/>
      <c r="AP33" s="965"/>
      <c r="AQ33" s="50"/>
      <c r="AR33" s="1086"/>
      <c r="AS33" s="1086"/>
      <c r="AT33" s="567"/>
    </row>
    <row r="34" spans="1:46" ht="128.25" thickBot="1">
      <c r="A34" s="541" t="s">
        <v>882</v>
      </c>
      <c r="B34" s="517" t="s">
        <v>881</v>
      </c>
      <c r="C34" s="518" t="s">
        <v>880</v>
      </c>
      <c r="D34" s="518" t="s">
        <v>879</v>
      </c>
      <c r="E34" s="79">
        <v>2017</v>
      </c>
      <c r="F34" s="298" t="s">
        <v>365</v>
      </c>
      <c r="G34" s="126"/>
      <c r="H34" s="152"/>
      <c r="I34" s="152"/>
      <c r="J34" s="154">
        <f t="shared" si="18"/>
        <v>0</v>
      </c>
      <c r="K34" s="153">
        <v>1</v>
      </c>
      <c r="L34" s="152">
        <v>2</v>
      </c>
      <c r="M34" s="152">
        <v>37</v>
      </c>
      <c r="N34" s="152">
        <v>90</v>
      </c>
      <c r="O34" s="152">
        <v>150</v>
      </c>
      <c r="P34" s="152">
        <v>700</v>
      </c>
      <c r="Q34" s="152">
        <v>900</v>
      </c>
      <c r="R34" s="54">
        <f t="shared" si="19"/>
        <v>10010</v>
      </c>
      <c r="S34" s="126"/>
      <c r="T34" s="126"/>
      <c r="U34" s="54">
        <f t="shared" si="20"/>
        <v>0</v>
      </c>
      <c r="V34" s="126"/>
      <c r="W34" s="126"/>
      <c r="X34" s="54">
        <f t="shared" si="21"/>
        <v>0</v>
      </c>
      <c r="Y34" s="126"/>
      <c r="Z34" s="126"/>
      <c r="AA34" s="54">
        <f t="shared" si="22"/>
        <v>0</v>
      </c>
      <c r="AB34" s="126"/>
      <c r="AC34" s="126"/>
      <c r="AD34" s="54">
        <f t="shared" si="23"/>
        <v>0</v>
      </c>
      <c r="AE34" s="126"/>
      <c r="AF34" s="126"/>
      <c r="AG34" s="54">
        <f t="shared" si="24"/>
        <v>0</v>
      </c>
      <c r="AH34" s="126"/>
      <c r="AI34" s="126"/>
      <c r="AJ34" s="54">
        <f t="shared" si="25"/>
        <v>0</v>
      </c>
      <c r="AK34" s="52"/>
      <c r="AL34" s="51">
        <v>10010</v>
      </c>
      <c r="AM34" s="341">
        <f>AL34</f>
        <v>10010</v>
      </c>
      <c r="AN34" s="341"/>
      <c r="AO34" s="341"/>
      <c r="AP34" s="341">
        <v>10010</v>
      </c>
      <c r="AQ34" s="50"/>
      <c r="AR34" s="340"/>
      <c r="AS34" s="339"/>
      <c r="AT34" s="567"/>
    </row>
    <row r="35" spans="1:46" s="150" customFormat="1" ht="21" customHeight="1" thickBot="1">
      <c r="A35" s="564"/>
      <c r="B35" s="1034" t="s">
        <v>948</v>
      </c>
      <c r="C35" s="1035"/>
      <c r="D35" s="1035"/>
      <c r="E35" s="1035"/>
      <c r="F35" s="1036"/>
      <c r="G35" s="185"/>
      <c r="H35" s="178"/>
      <c r="I35" s="178"/>
      <c r="J35" s="186"/>
      <c r="K35" s="185"/>
      <c r="L35" s="184"/>
      <c r="M35" s="184"/>
      <c r="N35" s="184"/>
      <c r="O35" s="184"/>
      <c r="P35" s="183"/>
      <c r="Q35" s="183"/>
      <c r="R35" s="182"/>
      <c r="S35" s="178"/>
      <c r="T35" s="178"/>
      <c r="U35" s="181"/>
      <c r="V35" s="178"/>
      <c r="W35" s="178"/>
      <c r="X35" s="181"/>
      <c r="Y35" s="178"/>
      <c r="Z35" s="178"/>
      <c r="AA35" s="180"/>
      <c r="AB35" s="178"/>
      <c r="AC35" s="178"/>
      <c r="AD35" s="180"/>
      <c r="AE35" s="178"/>
      <c r="AF35" s="178"/>
      <c r="AG35" s="180"/>
      <c r="AH35" s="178"/>
      <c r="AI35" s="178"/>
      <c r="AJ35" s="180"/>
      <c r="AK35" s="180"/>
      <c r="AL35" s="302"/>
      <c r="AM35" s="179"/>
      <c r="AN35" s="178"/>
      <c r="AO35" s="178"/>
      <c r="AP35" s="177"/>
      <c r="AQ35" s="50"/>
      <c r="AR35" s="158"/>
      <c r="AS35" s="157"/>
      <c r="AT35" s="563"/>
    </row>
    <row r="36" spans="1:46" ht="51.75" thickBot="1">
      <c r="A36" s="975" t="s">
        <v>878</v>
      </c>
      <c r="B36" s="978" t="s">
        <v>315</v>
      </c>
      <c r="C36" s="981" t="s">
        <v>877</v>
      </c>
      <c r="D36" s="981"/>
      <c r="E36" s="79">
        <v>2017</v>
      </c>
      <c r="F36" s="298" t="s">
        <v>362</v>
      </c>
      <c r="G36" s="67"/>
      <c r="H36" s="68"/>
      <c r="I36" s="68"/>
      <c r="J36" s="70">
        <f t="shared" ref="J36:J44" si="27">G36*H36*I36</f>
        <v>0</v>
      </c>
      <c r="K36" s="69"/>
      <c r="L36" s="68"/>
      <c r="M36" s="68"/>
      <c r="N36" s="68"/>
      <c r="O36" s="68"/>
      <c r="P36" s="68"/>
      <c r="Q36" s="68"/>
      <c r="R36" s="66">
        <f t="shared" ref="R36:R44" si="28">(K36*L36*M36*N36)+(K36*L36*P36)+O36+(K36*L36*Q36)</f>
        <v>0</v>
      </c>
      <c r="S36" s="67"/>
      <c r="T36" s="67"/>
      <c r="U36" s="66">
        <f t="shared" ref="U36:U44" si="29">S36*T36</f>
        <v>0</v>
      </c>
      <c r="V36" s="67"/>
      <c r="W36" s="67"/>
      <c r="X36" s="66">
        <f t="shared" ref="X36:X44" si="30">W36*V36</f>
        <v>0</v>
      </c>
      <c r="Y36" s="67"/>
      <c r="Z36" s="67"/>
      <c r="AA36" s="66">
        <f t="shared" ref="AA36:AA44" si="31">Y36*Z36</f>
        <v>0</v>
      </c>
      <c r="AB36" s="67"/>
      <c r="AC36" s="67"/>
      <c r="AD36" s="66">
        <f t="shared" ref="AD36:AD44" si="32">AB36*AC36</f>
        <v>0</v>
      </c>
      <c r="AE36" s="67"/>
      <c r="AF36" s="67"/>
      <c r="AG36" s="66">
        <f t="shared" ref="AG36:AG44" si="33">AE36*AF36</f>
        <v>0</v>
      </c>
      <c r="AH36" s="67"/>
      <c r="AI36" s="67"/>
      <c r="AJ36" s="66">
        <f t="shared" ref="AJ36:AJ44" si="34">AI36+AH36</f>
        <v>0</v>
      </c>
      <c r="AK36" s="66"/>
      <c r="AL36" s="51">
        <f t="shared" ref="AL36:AL44" si="35">AJ36+AG36+AD36+AA36+X36+U36+R36+J36+AK36</f>
        <v>0</v>
      </c>
      <c r="AM36" s="964">
        <f>SUM(AL36:AL37)</f>
        <v>0</v>
      </c>
      <c r="AN36" s="964"/>
      <c r="AO36" s="964"/>
      <c r="AP36" s="964">
        <f>AM36-AN36-AO36</f>
        <v>0</v>
      </c>
      <c r="AQ36" s="50"/>
      <c r="AR36" s="967"/>
      <c r="AS36" s="969"/>
      <c r="AT36" s="567"/>
    </row>
    <row r="37" spans="1:46" ht="51.75" thickBot="1">
      <c r="A37" s="976"/>
      <c r="B37" s="979"/>
      <c r="C37" s="982"/>
      <c r="D37" s="982"/>
      <c r="E37" s="79">
        <v>2018</v>
      </c>
      <c r="F37" s="338" t="s">
        <v>362</v>
      </c>
      <c r="G37" s="61"/>
      <c r="H37" s="62"/>
      <c r="I37" s="62"/>
      <c r="J37" s="64">
        <f t="shared" si="27"/>
        <v>0</v>
      </c>
      <c r="K37" s="63"/>
      <c r="L37" s="62"/>
      <c r="M37" s="62"/>
      <c r="N37" s="62"/>
      <c r="O37" s="62"/>
      <c r="P37" s="62"/>
      <c r="Q37" s="62"/>
      <c r="R37" s="60">
        <f t="shared" si="28"/>
        <v>0</v>
      </c>
      <c r="S37" s="61"/>
      <c r="T37" s="61"/>
      <c r="U37" s="60">
        <f t="shared" si="29"/>
        <v>0</v>
      </c>
      <c r="V37" s="61"/>
      <c r="W37" s="61"/>
      <c r="X37" s="60">
        <f t="shared" si="30"/>
        <v>0</v>
      </c>
      <c r="Y37" s="61"/>
      <c r="Z37" s="61"/>
      <c r="AA37" s="60">
        <f t="shared" si="31"/>
        <v>0</v>
      </c>
      <c r="AB37" s="61"/>
      <c r="AC37" s="61"/>
      <c r="AD37" s="60">
        <f t="shared" si="32"/>
        <v>0</v>
      </c>
      <c r="AE37" s="61"/>
      <c r="AF37" s="61"/>
      <c r="AG37" s="60">
        <f t="shared" si="33"/>
        <v>0</v>
      </c>
      <c r="AH37" s="61"/>
      <c r="AI37" s="61"/>
      <c r="AJ37" s="60">
        <f t="shared" si="34"/>
        <v>0</v>
      </c>
      <c r="AK37" s="60"/>
      <c r="AL37" s="51">
        <f t="shared" si="35"/>
        <v>0</v>
      </c>
      <c r="AM37" s="965"/>
      <c r="AN37" s="965"/>
      <c r="AO37" s="965"/>
      <c r="AP37" s="965"/>
      <c r="AQ37" s="50"/>
      <c r="AR37" s="968"/>
      <c r="AS37" s="970"/>
      <c r="AT37" s="567"/>
    </row>
    <row r="38" spans="1:46" ht="33.75" customHeight="1" thickBot="1">
      <c r="A38" s="975" t="s">
        <v>876</v>
      </c>
      <c r="B38" s="978" t="s">
        <v>875</v>
      </c>
      <c r="C38" s="981" t="s">
        <v>874</v>
      </c>
      <c r="D38" s="981"/>
      <c r="E38" s="79">
        <v>2017</v>
      </c>
      <c r="F38" s="298" t="s">
        <v>361</v>
      </c>
      <c r="G38" s="67"/>
      <c r="H38" s="68"/>
      <c r="I38" s="68"/>
      <c r="J38" s="70">
        <f t="shared" si="27"/>
        <v>0</v>
      </c>
      <c r="K38" s="69"/>
      <c r="L38" s="68"/>
      <c r="M38" s="68"/>
      <c r="N38" s="68"/>
      <c r="O38" s="68"/>
      <c r="P38" s="68"/>
      <c r="Q38" s="68"/>
      <c r="R38" s="66">
        <f t="shared" si="28"/>
        <v>0</v>
      </c>
      <c r="S38" s="67"/>
      <c r="T38" s="67"/>
      <c r="U38" s="66">
        <f t="shared" si="29"/>
        <v>0</v>
      </c>
      <c r="V38" s="67"/>
      <c r="W38" s="67"/>
      <c r="X38" s="66">
        <f t="shared" si="30"/>
        <v>0</v>
      </c>
      <c r="Y38" s="67"/>
      <c r="Z38" s="67"/>
      <c r="AA38" s="66">
        <f t="shared" si="31"/>
        <v>0</v>
      </c>
      <c r="AB38" s="67"/>
      <c r="AC38" s="67"/>
      <c r="AD38" s="66">
        <f t="shared" si="32"/>
        <v>0</v>
      </c>
      <c r="AE38" s="67"/>
      <c r="AF38" s="67"/>
      <c r="AG38" s="66">
        <f t="shared" si="33"/>
        <v>0</v>
      </c>
      <c r="AH38" s="67"/>
      <c r="AI38" s="67"/>
      <c r="AJ38" s="66">
        <f t="shared" si="34"/>
        <v>0</v>
      </c>
      <c r="AK38" s="66"/>
      <c r="AL38" s="51">
        <f t="shared" si="35"/>
        <v>0</v>
      </c>
      <c r="AM38" s="964">
        <f>SUM(AL38:AL41)</f>
        <v>0</v>
      </c>
      <c r="AN38" s="964">
        <f>AM38</f>
        <v>0</v>
      </c>
      <c r="AO38" s="964"/>
      <c r="AP38" s="964">
        <f>AM38-AN38-AO38</f>
        <v>0</v>
      </c>
      <c r="AQ38" s="50"/>
      <c r="AR38" s="967">
        <v>0</v>
      </c>
      <c r="AS38" s="969">
        <v>0</v>
      </c>
      <c r="AT38" s="567"/>
    </row>
    <row r="39" spans="1:46" ht="39.75" customHeight="1" thickBot="1">
      <c r="A39" s="976"/>
      <c r="B39" s="979"/>
      <c r="C39" s="982"/>
      <c r="D39" s="982"/>
      <c r="E39" s="79">
        <v>2017</v>
      </c>
      <c r="F39" s="297" t="s">
        <v>360</v>
      </c>
      <c r="G39" s="61"/>
      <c r="H39" s="62"/>
      <c r="I39" s="62"/>
      <c r="J39" s="64">
        <f t="shared" si="27"/>
        <v>0</v>
      </c>
      <c r="K39" s="63"/>
      <c r="L39" s="62"/>
      <c r="M39" s="62"/>
      <c r="N39" s="62"/>
      <c r="O39" s="62"/>
      <c r="P39" s="62"/>
      <c r="Q39" s="62"/>
      <c r="R39" s="60">
        <f t="shared" si="28"/>
        <v>0</v>
      </c>
      <c r="S39" s="61"/>
      <c r="T39" s="61"/>
      <c r="U39" s="60">
        <f t="shared" si="29"/>
        <v>0</v>
      </c>
      <c r="V39" s="61"/>
      <c r="W39" s="61"/>
      <c r="X39" s="60">
        <f t="shared" si="30"/>
        <v>0</v>
      </c>
      <c r="Y39" s="61"/>
      <c r="Z39" s="61"/>
      <c r="AA39" s="60">
        <f t="shared" si="31"/>
        <v>0</v>
      </c>
      <c r="AB39" s="61"/>
      <c r="AC39" s="61"/>
      <c r="AD39" s="60">
        <f t="shared" si="32"/>
        <v>0</v>
      </c>
      <c r="AE39" s="61"/>
      <c r="AF39" s="61"/>
      <c r="AG39" s="60">
        <f t="shared" si="33"/>
        <v>0</v>
      </c>
      <c r="AH39" s="61"/>
      <c r="AI39" s="61"/>
      <c r="AJ39" s="60">
        <f t="shared" si="34"/>
        <v>0</v>
      </c>
      <c r="AK39" s="60"/>
      <c r="AL39" s="51">
        <f t="shared" si="35"/>
        <v>0</v>
      </c>
      <c r="AM39" s="965"/>
      <c r="AN39" s="965"/>
      <c r="AO39" s="965"/>
      <c r="AP39" s="965"/>
      <c r="AQ39" s="50"/>
      <c r="AR39" s="968"/>
      <c r="AS39" s="970"/>
      <c r="AT39" s="567"/>
    </row>
    <row r="40" spans="1:46" ht="39.75" customHeight="1" thickBot="1">
      <c r="A40" s="976"/>
      <c r="B40" s="979"/>
      <c r="C40" s="982"/>
      <c r="D40" s="982"/>
      <c r="E40" s="79">
        <v>2018</v>
      </c>
      <c r="F40" s="297" t="s">
        <v>359</v>
      </c>
      <c r="G40" s="61"/>
      <c r="H40" s="62"/>
      <c r="I40" s="62"/>
      <c r="J40" s="64">
        <f t="shared" si="27"/>
        <v>0</v>
      </c>
      <c r="K40" s="63"/>
      <c r="L40" s="62"/>
      <c r="M40" s="62"/>
      <c r="N40" s="62"/>
      <c r="O40" s="62"/>
      <c r="P40" s="62"/>
      <c r="Q40" s="62"/>
      <c r="R40" s="60">
        <f t="shared" si="28"/>
        <v>0</v>
      </c>
      <c r="S40" s="61"/>
      <c r="T40" s="61"/>
      <c r="U40" s="60">
        <f t="shared" si="29"/>
        <v>0</v>
      </c>
      <c r="V40" s="61"/>
      <c r="W40" s="61"/>
      <c r="X40" s="60">
        <f t="shared" si="30"/>
        <v>0</v>
      </c>
      <c r="Y40" s="61"/>
      <c r="Z40" s="61"/>
      <c r="AA40" s="60">
        <f t="shared" si="31"/>
        <v>0</v>
      </c>
      <c r="AB40" s="61"/>
      <c r="AC40" s="61"/>
      <c r="AD40" s="60">
        <f t="shared" si="32"/>
        <v>0</v>
      </c>
      <c r="AE40" s="61"/>
      <c r="AF40" s="61"/>
      <c r="AG40" s="60">
        <f t="shared" si="33"/>
        <v>0</v>
      </c>
      <c r="AH40" s="61"/>
      <c r="AI40" s="61"/>
      <c r="AJ40" s="60">
        <f t="shared" si="34"/>
        <v>0</v>
      </c>
      <c r="AK40" s="60"/>
      <c r="AL40" s="51">
        <f t="shared" si="35"/>
        <v>0</v>
      </c>
      <c r="AM40" s="965"/>
      <c r="AN40" s="965"/>
      <c r="AO40" s="965"/>
      <c r="AP40" s="965"/>
      <c r="AQ40" s="50"/>
      <c r="AR40" s="968"/>
      <c r="AS40" s="970"/>
      <c r="AT40" s="567"/>
    </row>
    <row r="41" spans="1:46" ht="39" thickBot="1">
      <c r="A41" s="999"/>
      <c r="B41" s="979"/>
      <c r="C41" s="982"/>
      <c r="D41" s="982"/>
      <c r="E41" s="79">
        <v>2018</v>
      </c>
      <c r="F41" s="329" t="s">
        <v>358</v>
      </c>
      <c r="G41" s="58"/>
      <c r="H41" s="53"/>
      <c r="I41" s="53"/>
      <c r="J41" s="57">
        <f t="shared" si="27"/>
        <v>0</v>
      </c>
      <c r="K41" s="56"/>
      <c r="L41" s="55"/>
      <c r="M41" s="53"/>
      <c r="N41" s="53"/>
      <c r="O41" s="53"/>
      <c r="P41" s="53"/>
      <c r="Q41" s="53"/>
      <c r="R41" s="54">
        <f t="shared" si="28"/>
        <v>0</v>
      </c>
      <c r="S41" s="53"/>
      <c r="T41" s="53"/>
      <c r="U41" s="52">
        <f t="shared" si="29"/>
        <v>0</v>
      </c>
      <c r="V41" s="53"/>
      <c r="W41" s="53"/>
      <c r="X41" s="52">
        <f t="shared" si="30"/>
        <v>0</v>
      </c>
      <c r="Y41" s="53"/>
      <c r="Z41" s="53"/>
      <c r="AA41" s="52">
        <f t="shared" si="31"/>
        <v>0</v>
      </c>
      <c r="AB41" s="53"/>
      <c r="AC41" s="53"/>
      <c r="AD41" s="52">
        <f t="shared" si="32"/>
        <v>0</v>
      </c>
      <c r="AE41" s="53"/>
      <c r="AF41" s="53"/>
      <c r="AG41" s="52">
        <f t="shared" si="33"/>
        <v>0</v>
      </c>
      <c r="AH41" s="53"/>
      <c r="AI41" s="53"/>
      <c r="AJ41" s="52">
        <f t="shared" si="34"/>
        <v>0</v>
      </c>
      <c r="AK41" s="52"/>
      <c r="AL41" s="51">
        <f t="shared" si="35"/>
        <v>0</v>
      </c>
      <c r="AM41" s="966"/>
      <c r="AN41" s="966"/>
      <c r="AO41" s="966"/>
      <c r="AP41" s="966"/>
      <c r="AQ41" s="50"/>
      <c r="AR41" s="968"/>
      <c r="AS41" s="970"/>
      <c r="AT41" s="567"/>
    </row>
    <row r="42" spans="1:46" ht="37.5" customHeight="1" thickBot="1">
      <c r="A42" s="999"/>
      <c r="B42" s="979"/>
      <c r="C42" s="982"/>
      <c r="D42" s="982"/>
      <c r="E42" s="79">
        <v>2018</v>
      </c>
      <c r="F42" s="329" t="s">
        <v>356</v>
      </c>
      <c r="G42" s="67"/>
      <c r="H42" s="68"/>
      <c r="I42" s="68"/>
      <c r="J42" s="70">
        <f t="shared" si="27"/>
        <v>0</v>
      </c>
      <c r="K42" s="69">
        <v>1</v>
      </c>
      <c r="L42" s="68">
        <v>3</v>
      </c>
      <c r="M42" s="68">
        <v>5</v>
      </c>
      <c r="N42" s="68">
        <v>1600</v>
      </c>
      <c r="O42" s="68">
        <v>300</v>
      </c>
      <c r="P42" s="68"/>
      <c r="Q42" s="68"/>
      <c r="R42" s="66">
        <f t="shared" si="28"/>
        <v>24300</v>
      </c>
      <c r="S42" s="67"/>
      <c r="T42" s="67"/>
      <c r="U42" s="66">
        <f t="shared" si="29"/>
        <v>0</v>
      </c>
      <c r="V42" s="67"/>
      <c r="W42" s="67"/>
      <c r="X42" s="66">
        <f t="shared" si="30"/>
        <v>0</v>
      </c>
      <c r="Y42" s="67"/>
      <c r="Z42" s="67"/>
      <c r="AA42" s="66">
        <f t="shared" si="31"/>
        <v>0</v>
      </c>
      <c r="AB42" s="67"/>
      <c r="AC42" s="67"/>
      <c r="AD42" s="66">
        <f t="shared" si="32"/>
        <v>0</v>
      </c>
      <c r="AE42" s="67"/>
      <c r="AF42" s="67"/>
      <c r="AG42" s="66">
        <f t="shared" si="33"/>
        <v>0</v>
      </c>
      <c r="AH42" s="67"/>
      <c r="AI42" s="67"/>
      <c r="AJ42" s="66">
        <f t="shared" si="34"/>
        <v>0</v>
      </c>
      <c r="AK42" s="66"/>
      <c r="AL42" s="51">
        <f t="shared" si="35"/>
        <v>24300</v>
      </c>
      <c r="AM42" s="964">
        <f>SUM(AL42:AL47)</f>
        <v>24540</v>
      </c>
      <c r="AN42" s="964">
        <v>24540</v>
      </c>
      <c r="AO42" s="964"/>
      <c r="AP42" s="964">
        <f>AM42-AN42-AO42</f>
        <v>0</v>
      </c>
      <c r="AQ42" s="50"/>
      <c r="AR42" s="1012">
        <v>25540</v>
      </c>
      <c r="AS42" s="1050"/>
      <c r="AT42" s="567"/>
    </row>
    <row r="43" spans="1:46" ht="50.25" customHeight="1" thickBot="1">
      <c r="A43" s="999"/>
      <c r="B43" s="979"/>
      <c r="C43" s="982"/>
      <c r="D43" s="982"/>
      <c r="E43" s="79" t="s">
        <v>867</v>
      </c>
      <c r="F43" s="329" t="s">
        <v>355</v>
      </c>
      <c r="G43" s="61"/>
      <c r="H43" s="62"/>
      <c r="I43" s="62"/>
      <c r="J43" s="64">
        <f t="shared" si="27"/>
        <v>0</v>
      </c>
      <c r="K43" s="63"/>
      <c r="L43" s="62"/>
      <c r="M43" s="62"/>
      <c r="N43" s="62"/>
      <c r="O43" s="62"/>
      <c r="P43" s="62"/>
      <c r="Q43" s="62"/>
      <c r="R43" s="60">
        <f t="shared" si="28"/>
        <v>0</v>
      </c>
      <c r="S43" s="61"/>
      <c r="T43" s="61"/>
      <c r="U43" s="60">
        <f t="shared" si="29"/>
        <v>0</v>
      </c>
      <c r="V43" s="61"/>
      <c r="W43" s="61"/>
      <c r="X43" s="60">
        <f t="shared" si="30"/>
        <v>0</v>
      </c>
      <c r="Y43" s="61"/>
      <c r="Z43" s="61"/>
      <c r="AA43" s="60">
        <f t="shared" si="31"/>
        <v>0</v>
      </c>
      <c r="AB43" s="61"/>
      <c r="AC43" s="61"/>
      <c r="AD43" s="60">
        <f t="shared" si="32"/>
        <v>0</v>
      </c>
      <c r="AE43" s="61"/>
      <c r="AF43" s="61"/>
      <c r="AG43" s="60">
        <f t="shared" si="33"/>
        <v>0</v>
      </c>
      <c r="AH43" s="61"/>
      <c r="AI43" s="61"/>
      <c r="AJ43" s="60">
        <f t="shared" si="34"/>
        <v>0</v>
      </c>
      <c r="AK43" s="60"/>
      <c r="AL43" s="51">
        <f t="shared" si="35"/>
        <v>0</v>
      </c>
      <c r="AM43" s="965"/>
      <c r="AN43" s="965"/>
      <c r="AO43" s="965"/>
      <c r="AP43" s="965"/>
      <c r="AQ43" s="50"/>
      <c r="AR43" s="1049"/>
      <c r="AS43" s="1051"/>
      <c r="AT43" s="567"/>
    </row>
    <row r="44" spans="1:46" ht="38.25" customHeight="1" thickBot="1">
      <c r="A44" s="999"/>
      <c r="B44" s="980"/>
      <c r="C44" s="983"/>
      <c r="D44" s="983"/>
      <c r="E44" s="79" t="s">
        <v>867</v>
      </c>
      <c r="F44" s="329" t="s">
        <v>354</v>
      </c>
      <c r="G44" s="61"/>
      <c r="H44" s="62"/>
      <c r="I44" s="62"/>
      <c r="J44" s="64">
        <f t="shared" si="27"/>
        <v>0</v>
      </c>
      <c r="K44" s="63"/>
      <c r="L44" s="62"/>
      <c r="M44" s="62"/>
      <c r="N44" s="62"/>
      <c r="O44" s="62"/>
      <c r="P44" s="62"/>
      <c r="Q44" s="62"/>
      <c r="R44" s="60">
        <f t="shared" si="28"/>
        <v>0</v>
      </c>
      <c r="S44" s="61"/>
      <c r="T44" s="61"/>
      <c r="U44" s="60">
        <f t="shared" si="29"/>
        <v>0</v>
      </c>
      <c r="V44" s="61"/>
      <c r="W44" s="61"/>
      <c r="X44" s="60">
        <f t="shared" si="30"/>
        <v>0</v>
      </c>
      <c r="Y44" s="61"/>
      <c r="Z44" s="61"/>
      <c r="AA44" s="60">
        <f t="shared" si="31"/>
        <v>0</v>
      </c>
      <c r="AB44" s="61"/>
      <c r="AC44" s="61"/>
      <c r="AD44" s="60">
        <f t="shared" si="32"/>
        <v>0</v>
      </c>
      <c r="AE44" s="61"/>
      <c r="AF44" s="61"/>
      <c r="AG44" s="60">
        <f t="shared" si="33"/>
        <v>0</v>
      </c>
      <c r="AH44" s="61"/>
      <c r="AI44" s="61"/>
      <c r="AJ44" s="60">
        <f t="shared" si="34"/>
        <v>0</v>
      </c>
      <c r="AK44" s="60"/>
      <c r="AL44" s="51">
        <f t="shared" si="35"/>
        <v>0</v>
      </c>
      <c r="AM44" s="965"/>
      <c r="AN44" s="965"/>
      <c r="AO44" s="965"/>
      <c r="AP44" s="965"/>
      <c r="AQ44" s="50"/>
      <c r="AR44" s="1049"/>
      <c r="AS44" s="1051"/>
      <c r="AT44" s="567"/>
    </row>
    <row r="45" spans="1:46" s="150" customFormat="1" ht="21" customHeight="1" thickBot="1">
      <c r="A45" s="564"/>
      <c r="B45" s="1034" t="s">
        <v>949</v>
      </c>
      <c r="C45" s="1035"/>
      <c r="D45" s="1035"/>
      <c r="E45" s="1035"/>
      <c r="F45" s="1036"/>
      <c r="G45" s="185"/>
      <c r="H45" s="178"/>
      <c r="I45" s="178"/>
      <c r="J45" s="186"/>
      <c r="K45" s="185"/>
      <c r="L45" s="184"/>
      <c r="M45" s="184"/>
      <c r="N45" s="184"/>
      <c r="O45" s="184"/>
      <c r="P45" s="183"/>
      <c r="Q45" s="183"/>
      <c r="R45" s="182"/>
      <c r="S45" s="178"/>
      <c r="T45" s="178"/>
      <c r="U45" s="181"/>
      <c r="V45" s="178"/>
      <c r="W45" s="178"/>
      <c r="X45" s="181"/>
      <c r="Y45" s="178"/>
      <c r="Z45" s="178"/>
      <c r="AA45" s="180"/>
      <c r="AB45" s="178"/>
      <c r="AC45" s="178"/>
      <c r="AD45" s="180"/>
      <c r="AE45" s="178"/>
      <c r="AF45" s="178"/>
      <c r="AG45" s="180"/>
      <c r="AH45" s="178"/>
      <c r="AI45" s="178"/>
      <c r="AJ45" s="180"/>
      <c r="AK45" s="180"/>
      <c r="AL45" s="302"/>
      <c r="AM45" s="965"/>
      <c r="AN45" s="965"/>
      <c r="AO45" s="965"/>
      <c r="AP45" s="965"/>
      <c r="AQ45" s="50"/>
      <c r="AR45" s="1049"/>
      <c r="AS45" s="1051"/>
      <c r="AT45" s="563"/>
    </row>
    <row r="46" spans="1:46" ht="51.75" customHeight="1" thickBot="1">
      <c r="A46" s="541" t="s">
        <v>873</v>
      </c>
      <c r="B46" s="517" t="s">
        <v>315</v>
      </c>
      <c r="C46" s="518" t="s">
        <v>872</v>
      </c>
      <c r="D46" s="518"/>
      <c r="E46" s="79" t="s">
        <v>867</v>
      </c>
      <c r="F46" s="298" t="s">
        <v>353</v>
      </c>
      <c r="G46" s="61"/>
      <c r="H46" s="62"/>
      <c r="I46" s="62"/>
      <c r="J46" s="64"/>
      <c r="K46" s="63"/>
      <c r="L46" s="62"/>
      <c r="M46" s="62"/>
      <c r="N46" s="62"/>
      <c r="O46" s="62"/>
      <c r="P46" s="62"/>
      <c r="Q46" s="62"/>
      <c r="R46" s="52"/>
      <c r="S46" s="61"/>
      <c r="T46" s="61"/>
      <c r="U46" s="60"/>
      <c r="V46" s="61"/>
      <c r="W46" s="61"/>
      <c r="X46" s="60"/>
      <c r="Y46" s="61"/>
      <c r="Z46" s="61"/>
      <c r="AA46" s="60"/>
      <c r="AB46" s="61"/>
      <c r="AC46" s="61"/>
      <c r="AD46" s="60"/>
      <c r="AE46" s="61"/>
      <c r="AF46" s="61"/>
      <c r="AG46" s="60"/>
      <c r="AH46" s="61"/>
      <c r="AI46" s="61"/>
      <c r="AJ46" s="60"/>
      <c r="AK46" s="60"/>
      <c r="AL46" s="51">
        <f t="shared" ref="AL46:AL61" si="36">AJ46+AG46+AD46+AA46+X46+U46+R46+J46+AK46</f>
        <v>0</v>
      </c>
      <c r="AM46" s="965"/>
      <c r="AN46" s="965"/>
      <c r="AO46" s="965"/>
      <c r="AP46" s="965"/>
      <c r="AQ46" s="50"/>
      <c r="AR46" s="1049"/>
      <c r="AS46" s="1051"/>
      <c r="AT46" s="567"/>
    </row>
    <row r="47" spans="1:46" ht="64.5" thickBot="1">
      <c r="A47" s="541" t="s">
        <v>871</v>
      </c>
      <c r="B47" s="517" t="s">
        <v>315</v>
      </c>
      <c r="C47" s="518" t="s">
        <v>870</v>
      </c>
      <c r="D47" s="518"/>
      <c r="E47" s="79">
        <v>2017</v>
      </c>
      <c r="F47" s="298" t="s">
        <v>352</v>
      </c>
      <c r="G47" s="61"/>
      <c r="H47" s="62"/>
      <c r="I47" s="62"/>
      <c r="J47" s="64"/>
      <c r="K47" s="63"/>
      <c r="L47" s="62"/>
      <c r="M47" s="62"/>
      <c r="N47" s="62"/>
      <c r="O47" s="62"/>
      <c r="P47" s="62"/>
      <c r="Q47" s="62"/>
      <c r="R47" s="52"/>
      <c r="S47" s="61"/>
      <c r="T47" s="61"/>
      <c r="U47" s="60"/>
      <c r="V47" s="61"/>
      <c r="W47" s="61"/>
      <c r="X47" s="60"/>
      <c r="Y47" s="61"/>
      <c r="Z47" s="61"/>
      <c r="AA47" s="60"/>
      <c r="AB47" s="61"/>
      <c r="AC47" s="61"/>
      <c r="AD47" s="60"/>
      <c r="AE47" s="61">
        <v>200</v>
      </c>
      <c r="AF47" s="61">
        <v>1.2</v>
      </c>
      <c r="AG47" s="60">
        <f t="shared" ref="AG47:AG55" si="37">AE47*AF47</f>
        <v>240</v>
      </c>
      <c r="AH47" s="61"/>
      <c r="AI47" s="61"/>
      <c r="AJ47" s="60"/>
      <c r="AK47" s="60"/>
      <c r="AL47" s="51">
        <f t="shared" si="36"/>
        <v>240</v>
      </c>
      <c r="AM47" s="965"/>
      <c r="AN47" s="965"/>
      <c r="AO47" s="965"/>
      <c r="AP47" s="965"/>
      <c r="AQ47" s="50"/>
      <c r="AR47" s="1049"/>
      <c r="AS47" s="1051"/>
      <c r="AT47" s="567"/>
    </row>
    <row r="48" spans="1:46" s="307" customFormat="1" ht="28.5" customHeight="1" thickBot="1">
      <c r="A48" s="975" t="s">
        <v>869</v>
      </c>
      <c r="B48" s="978" t="s">
        <v>315</v>
      </c>
      <c r="C48" s="978" t="s">
        <v>868</v>
      </c>
      <c r="D48" s="978"/>
      <c r="E48" s="79">
        <v>2017</v>
      </c>
      <c r="F48" s="298" t="s">
        <v>351</v>
      </c>
      <c r="G48" s="317"/>
      <c r="H48" s="316"/>
      <c r="I48" s="316"/>
      <c r="J48" s="315">
        <f t="shared" ref="J48:J55" si="38">G48*H48*I48</f>
        <v>0</v>
      </c>
      <c r="K48" s="314"/>
      <c r="L48" s="313"/>
      <c r="M48" s="312"/>
      <c r="N48" s="312"/>
      <c r="O48" s="312"/>
      <c r="P48" s="312"/>
      <c r="Q48" s="312"/>
      <c r="R48" s="309">
        <f t="shared" ref="R48:R55" si="39">(K48*L48*M48*N48)+(K48*L48*P48)+O48+(K48*L48*Q48)</f>
        <v>0</v>
      </c>
      <c r="S48" s="311"/>
      <c r="T48" s="311"/>
      <c r="U48" s="309">
        <f t="shared" ref="U48:U55" si="40">S48*T48</f>
        <v>0</v>
      </c>
      <c r="V48" s="311"/>
      <c r="W48" s="311"/>
      <c r="X48" s="309">
        <f t="shared" ref="X48:X55" si="41">W48*V48</f>
        <v>0</v>
      </c>
      <c r="Y48" s="310"/>
      <c r="Z48" s="310"/>
      <c r="AA48" s="309">
        <f t="shared" ref="AA48:AA55" si="42">Y48*Z48</f>
        <v>0</v>
      </c>
      <c r="AB48" s="310"/>
      <c r="AC48" s="310"/>
      <c r="AD48" s="309">
        <f t="shared" ref="AD48:AD55" si="43">AB48*AC48</f>
        <v>0</v>
      </c>
      <c r="AE48" s="310"/>
      <c r="AF48" s="310"/>
      <c r="AG48" s="309">
        <f t="shared" si="37"/>
        <v>0</v>
      </c>
      <c r="AH48" s="310"/>
      <c r="AI48" s="310"/>
      <c r="AJ48" s="309">
        <f t="shared" ref="AJ48:AJ55" si="44">AI48+AH48</f>
        <v>0</v>
      </c>
      <c r="AK48" s="309"/>
      <c r="AL48" s="51">
        <f t="shared" si="36"/>
        <v>0</v>
      </c>
      <c r="AM48" s="528"/>
      <c r="AN48" s="528"/>
      <c r="AO48" s="528"/>
      <c r="AP48" s="525"/>
      <c r="AQ48" s="308"/>
      <c r="AR48" s="526"/>
      <c r="AS48" s="527"/>
      <c r="AT48" s="568"/>
    </row>
    <row r="49" spans="1:46" ht="28.5" customHeight="1" thickBot="1">
      <c r="A49" s="976"/>
      <c r="B49" s="979"/>
      <c r="C49" s="979"/>
      <c r="D49" s="979"/>
      <c r="E49" s="79" t="s">
        <v>867</v>
      </c>
      <c r="F49" s="297" t="s">
        <v>350</v>
      </c>
      <c r="G49" s="67"/>
      <c r="H49" s="68"/>
      <c r="I49" s="68"/>
      <c r="J49" s="70">
        <f t="shared" si="38"/>
        <v>0</v>
      </c>
      <c r="K49" s="69"/>
      <c r="L49" s="68"/>
      <c r="M49" s="68"/>
      <c r="N49" s="68"/>
      <c r="O49" s="68"/>
      <c r="P49" s="68"/>
      <c r="Q49" s="68"/>
      <c r="R49" s="66">
        <f t="shared" si="39"/>
        <v>0</v>
      </c>
      <c r="S49" s="67">
        <v>0</v>
      </c>
      <c r="T49" s="67">
        <v>0</v>
      </c>
      <c r="U49" s="66">
        <f t="shared" si="40"/>
        <v>0</v>
      </c>
      <c r="V49" s="67">
        <v>0</v>
      </c>
      <c r="W49" s="67">
        <v>0</v>
      </c>
      <c r="X49" s="66">
        <f t="shared" si="41"/>
        <v>0</v>
      </c>
      <c r="Y49" s="67">
        <v>0</v>
      </c>
      <c r="Z49" s="67">
        <v>0</v>
      </c>
      <c r="AA49" s="66">
        <f t="shared" si="42"/>
        <v>0</v>
      </c>
      <c r="AB49" s="67">
        <v>0</v>
      </c>
      <c r="AC49" s="67">
        <v>0</v>
      </c>
      <c r="AD49" s="66">
        <f t="shared" si="43"/>
        <v>0</v>
      </c>
      <c r="AE49" s="67">
        <v>0</v>
      </c>
      <c r="AF49" s="67">
        <v>0</v>
      </c>
      <c r="AG49" s="66">
        <f t="shared" si="37"/>
        <v>0</v>
      </c>
      <c r="AH49" s="67">
        <v>0</v>
      </c>
      <c r="AI49" s="67">
        <v>0</v>
      </c>
      <c r="AJ49" s="66">
        <f t="shared" si="44"/>
        <v>0</v>
      </c>
      <c r="AK49" s="66">
        <v>0</v>
      </c>
      <c r="AL49" s="51">
        <f t="shared" si="36"/>
        <v>0</v>
      </c>
      <c r="AM49" s="964">
        <v>0</v>
      </c>
      <c r="AN49" s="964">
        <v>0</v>
      </c>
      <c r="AO49" s="964">
        <v>0</v>
      </c>
      <c r="AP49" s="964">
        <v>0</v>
      </c>
      <c r="AQ49" s="50"/>
      <c r="AR49" s="967">
        <v>0</v>
      </c>
      <c r="AS49" s="969">
        <v>0</v>
      </c>
      <c r="AT49" s="567"/>
    </row>
    <row r="50" spans="1:46" ht="39" thickBot="1">
      <c r="A50" s="975" t="s">
        <v>866</v>
      </c>
      <c r="B50" s="978" t="s">
        <v>315</v>
      </c>
      <c r="C50" s="978" t="s">
        <v>865</v>
      </c>
      <c r="D50" s="978"/>
      <c r="E50" s="79">
        <v>2017</v>
      </c>
      <c r="F50" s="298" t="s">
        <v>864</v>
      </c>
      <c r="G50" s="58"/>
      <c r="H50" s="53"/>
      <c r="I50" s="53"/>
      <c r="J50" s="57">
        <f t="shared" si="38"/>
        <v>0</v>
      </c>
      <c r="K50" s="56"/>
      <c r="L50" s="55"/>
      <c r="M50" s="53"/>
      <c r="N50" s="53"/>
      <c r="O50" s="53"/>
      <c r="P50" s="53"/>
      <c r="Q50" s="53"/>
      <c r="R50" s="54">
        <f t="shared" si="39"/>
        <v>0</v>
      </c>
      <c r="S50" s="53"/>
      <c r="T50" s="53"/>
      <c r="U50" s="52">
        <f t="shared" si="40"/>
        <v>0</v>
      </c>
      <c r="V50" s="53"/>
      <c r="W50" s="53"/>
      <c r="X50" s="52">
        <f t="shared" si="41"/>
        <v>0</v>
      </c>
      <c r="Y50" s="53"/>
      <c r="Z50" s="53"/>
      <c r="AA50" s="52">
        <f t="shared" si="42"/>
        <v>0</v>
      </c>
      <c r="AB50" s="53"/>
      <c r="AC50" s="53"/>
      <c r="AD50" s="52">
        <f t="shared" si="43"/>
        <v>0</v>
      </c>
      <c r="AE50" s="53"/>
      <c r="AF50" s="53"/>
      <c r="AG50" s="52">
        <f t="shared" si="37"/>
        <v>0</v>
      </c>
      <c r="AH50" s="53"/>
      <c r="AI50" s="53"/>
      <c r="AJ50" s="52">
        <f t="shared" si="44"/>
        <v>0</v>
      </c>
      <c r="AK50" s="52"/>
      <c r="AL50" s="51">
        <f t="shared" si="36"/>
        <v>0</v>
      </c>
      <c r="AM50" s="966"/>
      <c r="AN50" s="966"/>
      <c r="AO50" s="966"/>
      <c r="AP50" s="966"/>
      <c r="AQ50" s="50"/>
      <c r="AR50" s="968"/>
      <c r="AS50" s="970"/>
      <c r="AT50" s="567"/>
    </row>
    <row r="51" spans="1:46" ht="39" thickBot="1">
      <c r="A51" s="976"/>
      <c r="B51" s="979"/>
      <c r="C51" s="979"/>
      <c r="D51" s="979"/>
      <c r="E51" s="79">
        <v>2017</v>
      </c>
      <c r="F51" s="297" t="s">
        <v>347</v>
      </c>
      <c r="G51" s="67"/>
      <c r="H51" s="68"/>
      <c r="I51" s="68"/>
      <c r="J51" s="70">
        <f t="shared" si="38"/>
        <v>0</v>
      </c>
      <c r="K51" s="69"/>
      <c r="L51" s="68"/>
      <c r="M51" s="68"/>
      <c r="N51" s="68"/>
      <c r="O51" s="68"/>
      <c r="P51" s="68"/>
      <c r="Q51" s="68"/>
      <c r="R51" s="66">
        <f t="shared" si="39"/>
        <v>0</v>
      </c>
      <c r="S51" s="67">
        <v>0</v>
      </c>
      <c r="T51" s="67">
        <v>0</v>
      </c>
      <c r="U51" s="66">
        <f t="shared" si="40"/>
        <v>0</v>
      </c>
      <c r="V51" s="67"/>
      <c r="W51" s="67"/>
      <c r="X51" s="66">
        <f t="shared" si="41"/>
        <v>0</v>
      </c>
      <c r="Y51" s="67">
        <v>0</v>
      </c>
      <c r="Z51" s="67">
        <v>0</v>
      </c>
      <c r="AA51" s="66">
        <f t="shared" si="42"/>
        <v>0</v>
      </c>
      <c r="AB51" s="67">
        <v>0</v>
      </c>
      <c r="AC51" s="67">
        <v>0</v>
      </c>
      <c r="AD51" s="66">
        <f t="shared" si="43"/>
        <v>0</v>
      </c>
      <c r="AE51" s="67">
        <v>0</v>
      </c>
      <c r="AF51" s="67">
        <v>0</v>
      </c>
      <c r="AG51" s="66">
        <f t="shared" si="37"/>
        <v>0</v>
      </c>
      <c r="AH51" s="67">
        <v>0</v>
      </c>
      <c r="AI51" s="67">
        <v>0</v>
      </c>
      <c r="AJ51" s="66">
        <f t="shared" si="44"/>
        <v>0</v>
      </c>
      <c r="AK51" s="66">
        <v>0</v>
      </c>
      <c r="AL51" s="51">
        <f t="shared" si="36"/>
        <v>0</v>
      </c>
      <c r="AM51" s="964">
        <f>SUM(AL51:AL54)</f>
        <v>0</v>
      </c>
      <c r="AN51" s="964">
        <v>0</v>
      </c>
      <c r="AO51" s="964"/>
      <c r="AP51" s="964">
        <f>AM51-AN51-AO51</f>
        <v>0</v>
      </c>
      <c r="AQ51" s="50"/>
      <c r="AR51" s="968"/>
      <c r="AS51" s="970"/>
      <c r="AT51" s="567"/>
    </row>
    <row r="52" spans="1:46" ht="26.25" thickBot="1">
      <c r="A52" s="976"/>
      <c r="B52" s="979"/>
      <c r="C52" s="979"/>
      <c r="D52" s="979"/>
      <c r="E52" s="79">
        <v>2017</v>
      </c>
      <c r="F52" s="297" t="s">
        <v>349</v>
      </c>
      <c r="G52" s="61"/>
      <c r="H52" s="62"/>
      <c r="I52" s="62"/>
      <c r="J52" s="64">
        <f t="shared" si="38"/>
        <v>0</v>
      </c>
      <c r="K52" s="63"/>
      <c r="L52" s="62"/>
      <c r="M52" s="62"/>
      <c r="N52" s="62"/>
      <c r="O52" s="62"/>
      <c r="P52" s="62"/>
      <c r="Q52" s="62"/>
      <c r="R52" s="60">
        <f t="shared" si="39"/>
        <v>0</v>
      </c>
      <c r="S52" s="61"/>
      <c r="T52" s="61"/>
      <c r="U52" s="60">
        <f t="shared" si="40"/>
        <v>0</v>
      </c>
      <c r="V52" s="61"/>
      <c r="W52" s="61"/>
      <c r="X52" s="60">
        <f t="shared" si="41"/>
        <v>0</v>
      </c>
      <c r="Y52" s="61"/>
      <c r="Z52" s="61"/>
      <c r="AA52" s="60">
        <f t="shared" si="42"/>
        <v>0</v>
      </c>
      <c r="AB52" s="61"/>
      <c r="AC52" s="61"/>
      <c r="AD52" s="60">
        <f t="shared" si="43"/>
        <v>0</v>
      </c>
      <c r="AE52" s="61"/>
      <c r="AF52" s="61"/>
      <c r="AG52" s="60">
        <f t="shared" si="37"/>
        <v>0</v>
      </c>
      <c r="AH52" s="61"/>
      <c r="AI52" s="61"/>
      <c r="AJ52" s="60">
        <f t="shared" si="44"/>
        <v>0</v>
      </c>
      <c r="AK52" s="60"/>
      <c r="AL52" s="51">
        <f t="shared" si="36"/>
        <v>0</v>
      </c>
      <c r="AM52" s="965"/>
      <c r="AN52" s="965"/>
      <c r="AO52" s="965"/>
      <c r="AP52" s="965"/>
      <c r="AQ52" s="50"/>
      <c r="AR52" s="968"/>
      <c r="AS52" s="970"/>
      <c r="AT52" s="567"/>
    </row>
    <row r="53" spans="1:46" ht="39" thickBot="1">
      <c r="A53" s="976"/>
      <c r="B53" s="980"/>
      <c r="C53" s="980"/>
      <c r="D53" s="980"/>
      <c r="E53" s="79">
        <v>2018</v>
      </c>
      <c r="F53" s="297" t="s">
        <v>863</v>
      </c>
      <c r="G53" s="61"/>
      <c r="H53" s="62"/>
      <c r="I53" s="62"/>
      <c r="J53" s="64">
        <f t="shared" si="38"/>
        <v>0</v>
      </c>
      <c r="K53" s="63"/>
      <c r="L53" s="62"/>
      <c r="M53" s="62"/>
      <c r="N53" s="62"/>
      <c r="O53" s="62"/>
      <c r="P53" s="62"/>
      <c r="Q53" s="62"/>
      <c r="R53" s="60">
        <f t="shared" si="39"/>
        <v>0</v>
      </c>
      <c r="S53" s="61"/>
      <c r="T53" s="61"/>
      <c r="U53" s="60">
        <f t="shared" si="40"/>
        <v>0</v>
      </c>
      <c r="V53" s="61"/>
      <c r="W53" s="61"/>
      <c r="X53" s="60">
        <f t="shared" si="41"/>
        <v>0</v>
      </c>
      <c r="Y53" s="61"/>
      <c r="Z53" s="61"/>
      <c r="AA53" s="60">
        <f t="shared" si="42"/>
        <v>0</v>
      </c>
      <c r="AB53" s="61"/>
      <c r="AC53" s="61"/>
      <c r="AD53" s="60">
        <f t="shared" si="43"/>
        <v>0</v>
      </c>
      <c r="AE53" s="61"/>
      <c r="AF53" s="61"/>
      <c r="AG53" s="60">
        <f t="shared" si="37"/>
        <v>0</v>
      </c>
      <c r="AH53" s="61"/>
      <c r="AI53" s="61"/>
      <c r="AJ53" s="60">
        <f t="shared" si="44"/>
        <v>0</v>
      </c>
      <c r="AK53" s="60"/>
      <c r="AL53" s="51">
        <f t="shared" si="36"/>
        <v>0</v>
      </c>
      <c r="AM53" s="965"/>
      <c r="AN53" s="965"/>
      <c r="AO53" s="965"/>
      <c r="AP53" s="965"/>
      <c r="AQ53" s="50"/>
      <c r="AR53" s="968"/>
      <c r="AS53" s="970"/>
      <c r="AT53" s="567"/>
    </row>
    <row r="54" spans="1:46" ht="39" thickBot="1">
      <c r="A54" s="975" t="s">
        <v>862</v>
      </c>
      <c r="B54" s="978" t="s">
        <v>315</v>
      </c>
      <c r="C54" s="978" t="s">
        <v>861</v>
      </c>
      <c r="D54" s="978"/>
      <c r="E54" s="79">
        <v>2017</v>
      </c>
      <c r="F54" s="298" t="s">
        <v>346</v>
      </c>
      <c r="G54" s="126"/>
      <c r="H54" s="159"/>
      <c r="I54" s="159"/>
      <c r="J54" s="154">
        <f t="shared" si="38"/>
        <v>0</v>
      </c>
      <c r="K54" s="153"/>
      <c r="L54" s="152"/>
      <c r="M54" s="159"/>
      <c r="N54" s="159"/>
      <c r="O54" s="159"/>
      <c r="P54" s="159"/>
      <c r="Q54" s="159"/>
      <c r="R54" s="54">
        <f t="shared" si="39"/>
        <v>0</v>
      </c>
      <c r="S54" s="159"/>
      <c r="T54" s="159"/>
      <c r="U54" s="54">
        <f t="shared" si="40"/>
        <v>0</v>
      </c>
      <c r="V54" s="159"/>
      <c r="W54" s="159"/>
      <c r="X54" s="54">
        <f t="shared" si="41"/>
        <v>0</v>
      </c>
      <c r="Y54" s="159"/>
      <c r="Z54" s="159"/>
      <c r="AA54" s="54">
        <f t="shared" si="42"/>
        <v>0</v>
      </c>
      <c r="AB54" s="159"/>
      <c r="AC54" s="159"/>
      <c r="AD54" s="54">
        <f t="shared" si="43"/>
        <v>0</v>
      </c>
      <c r="AE54" s="159"/>
      <c r="AF54" s="159"/>
      <c r="AG54" s="54">
        <f t="shared" si="37"/>
        <v>0</v>
      </c>
      <c r="AH54" s="159"/>
      <c r="AI54" s="159"/>
      <c r="AJ54" s="54">
        <f t="shared" si="44"/>
        <v>0</v>
      </c>
      <c r="AK54" s="54"/>
      <c r="AL54" s="51">
        <f t="shared" si="36"/>
        <v>0</v>
      </c>
      <c r="AM54" s="966"/>
      <c r="AN54" s="966"/>
      <c r="AO54" s="966"/>
      <c r="AP54" s="966"/>
      <c r="AQ54" s="50"/>
      <c r="AR54" s="984"/>
      <c r="AS54" s="985"/>
      <c r="AT54" s="567"/>
    </row>
    <row r="55" spans="1:46" ht="39" thickBot="1">
      <c r="A55" s="976"/>
      <c r="B55" s="979"/>
      <c r="C55" s="979"/>
      <c r="D55" s="979"/>
      <c r="E55" s="79">
        <v>2017</v>
      </c>
      <c r="F55" s="297" t="s">
        <v>346</v>
      </c>
      <c r="G55" s="67"/>
      <c r="H55" s="68"/>
      <c r="I55" s="68"/>
      <c r="J55" s="70">
        <f t="shared" si="38"/>
        <v>0</v>
      </c>
      <c r="K55" s="69"/>
      <c r="L55" s="68"/>
      <c r="M55" s="68"/>
      <c r="N55" s="68"/>
      <c r="O55" s="68"/>
      <c r="P55" s="68"/>
      <c r="Q55" s="68"/>
      <c r="R55" s="66">
        <f t="shared" si="39"/>
        <v>0</v>
      </c>
      <c r="S55" s="67">
        <v>0</v>
      </c>
      <c r="T55" s="67">
        <v>0</v>
      </c>
      <c r="U55" s="66">
        <f t="shared" si="40"/>
        <v>0</v>
      </c>
      <c r="V55" s="67">
        <v>0</v>
      </c>
      <c r="W55" s="67">
        <v>0</v>
      </c>
      <c r="X55" s="66">
        <f t="shared" si="41"/>
        <v>0</v>
      </c>
      <c r="Y55" s="67">
        <v>0</v>
      </c>
      <c r="Z55" s="67">
        <v>0</v>
      </c>
      <c r="AA55" s="66">
        <f t="shared" si="42"/>
        <v>0</v>
      </c>
      <c r="AB55" s="67">
        <v>0</v>
      </c>
      <c r="AC55" s="67">
        <v>0</v>
      </c>
      <c r="AD55" s="66">
        <f t="shared" si="43"/>
        <v>0</v>
      </c>
      <c r="AE55" s="67">
        <v>0</v>
      </c>
      <c r="AF55" s="67">
        <v>0</v>
      </c>
      <c r="AG55" s="66">
        <f t="shared" si="37"/>
        <v>0</v>
      </c>
      <c r="AH55" s="67">
        <v>0</v>
      </c>
      <c r="AI55" s="67">
        <v>0</v>
      </c>
      <c r="AJ55" s="66">
        <f t="shared" si="44"/>
        <v>0</v>
      </c>
      <c r="AK55" s="66">
        <v>0</v>
      </c>
      <c r="AL55" s="51">
        <f t="shared" si="36"/>
        <v>0</v>
      </c>
      <c r="AM55" s="334"/>
      <c r="AN55" s="334"/>
      <c r="AO55" s="334"/>
      <c r="AP55" s="333"/>
      <c r="AQ55" s="50"/>
      <c r="AR55" s="332"/>
      <c r="AS55" s="331"/>
      <c r="AT55" s="567"/>
    </row>
    <row r="56" spans="1:46" ht="39" thickBot="1">
      <c r="A56" s="976"/>
      <c r="B56" s="979"/>
      <c r="C56" s="979"/>
      <c r="D56" s="979"/>
      <c r="E56" s="79">
        <v>2018</v>
      </c>
      <c r="F56" s="297" t="s">
        <v>346</v>
      </c>
      <c r="G56" s="134"/>
      <c r="H56" s="335"/>
      <c r="I56" s="335"/>
      <c r="J56" s="337"/>
      <c r="K56" s="336"/>
      <c r="L56" s="335"/>
      <c r="M56" s="335"/>
      <c r="N56" s="335"/>
      <c r="O56" s="335"/>
      <c r="P56" s="335"/>
      <c r="Q56" s="335"/>
      <c r="R56" s="129"/>
      <c r="S56" s="134"/>
      <c r="T56" s="134"/>
      <c r="U56" s="129"/>
      <c r="V56" s="134"/>
      <c r="W56" s="134"/>
      <c r="X56" s="129"/>
      <c r="Y56" s="134"/>
      <c r="Z56" s="134"/>
      <c r="AA56" s="129"/>
      <c r="AB56" s="134"/>
      <c r="AC56" s="134"/>
      <c r="AD56" s="129"/>
      <c r="AE56" s="134"/>
      <c r="AF56" s="134"/>
      <c r="AG56" s="129"/>
      <c r="AH56" s="134"/>
      <c r="AI56" s="134"/>
      <c r="AJ56" s="129"/>
      <c r="AK56" s="129"/>
      <c r="AL56" s="51">
        <f t="shared" si="36"/>
        <v>0</v>
      </c>
      <c r="AM56" s="334"/>
      <c r="AN56" s="334"/>
      <c r="AO56" s="334"/>
      <c r="AP56" s="333"/>
      <c r="AQ56" s="50"/>
      <c r="AR56" s="332"/>
      <c r="AS56" s="331"/>
      <c r="AT56" s="567"/>
    </row>
    <row r="57" spans="1:46" ht="39" thickBot="1">
      <c r="A57" s="976"/>
      <c r="B57" s="980"/>
      <c r="C57" s="980"/>
      <c r="D57" s="980"/>
      <c r="E57" s="79">
        <v>2018</v>
      </c>
      <c r="F57" s="329" t="s">
        <v>346</v>
      </c>
      <c r="G57" s="134"/>
      <c r="H57" s="335"/>
      <c r="I57" s="335"/>
      <c r="J57" s="337"/>
      <c r="K57" s="336"/>
      <c r="L57" s="335"/>
      <c r="M57" s="335"/>
      <c r="N57" s="335"/>
      <c r="O57" s="335"/>
      <c r="P57" s="335"/>
      <c r="Q57" s="335"/>
      <c r="R57" s="129"/>
      <c r="S57" s="134"/>
      <c r="T57" s="134"/>
      <c r="U57" s="129"/>
      <c r="V57" s="134"/>
      <c r="W57" s="134"/>
      <c r="X57" s="129"/>
      <c r="Y57" s="134"/>
      <c r="Z57" s="134"/>
      <c r="AA57" s="129"/>
      <c r="AB57" s="134"/>
      <c r="AC57" s="134"/>
      <c r="AD57" s="129"/>
      <c r="AE57" s="134"/>
      <c r="AF57" s="134"/>
      <c r="AG57" s="129"/>
      <c r="AH57" s="134"/>
      <c r="AI57" s="134"/>
      <c r="AJ57" s="129"/>
      <c r="AK57" s="129"/>
      <c r="AL57" s="51">
        <f t="shared" si="36"/>
        <v>0</v>
      </c>
      <c r="AM57" s="334"/>
      <c r="AN57" s="334"/>
      <c r="AO57" s="334"/>
      <c r="AP57" s="333"/>
      <c r="AQ57" s="50"/>
      <c r="AR57" s="332"/>
      <c r="AS57" s="331"/>
      <c r="AT57" s="567"/>
    </row>
    <row r="58" spans="1:46" ht="39" thickBot="1">
      <c r="A58" s="975" t="s">
        <v>860</v>
      </c>
      <c r="B58" s="978" t="s">
        <v>315</v>
      </c>
      <c r="C58" s="978" t="s">
        <v>859</v>
      </c>
      <c r="D58" s="978"/>
      <c r="E58" s="79">
        <v>2017</v>
      </c>
      <c r="F58" s="298" t="s">
        <v>345</v>
      </c>
      <c r="G58" s="134"/>
      <c r="H58" s="335"/>
      <c r="I58" s="335"/>
      <c r="J58" s="337"/>
      <c r="K58" s="336"/>
      <c r="L58" s="335"/>
      <c r="M58" s="335"/>
      <c r="N58" s="335"/>
      <c r="O58" s="335"/>
      <c r="P58" s="335"/>
      <c r="Q58" s="335"/>
      <c r="R58" s="129"/>
      <c r="S58" s="134"/>
      <c r="T58" s="134"/>
      <c r="U58" s="129"/>
      <c r="V58" s="134"/>
      <c r="W58" s="134"/>
      <c r="X58" s="129"/>
      <c r="Y58" s="134"/>
      <c r="Z58" s="134"/>
      <c r="AA58" s="129"/>
      <c r="AB58" s="134"/>
      <c r="AC58" s="134"/>
      <c r="AD58" s="129"/>
      <c r="AE58" s="134"/>
      <c r="AF58" s="134"/>
      <c r="AG58" s="129"/>
      <c r="AH58" s="134"/>
      <c r="AI58" s="134"/>
      <c r="AJ58" s="129"/>
      <c r="AK58" s="129"/>
      <c r="AL58" s="51">
        <f t="shared" si="36"/>
        <v>0</v>
      </c>
      <c r="AM58" s="334"/>
      <c r="AN58" s="334"/>
      <c r="AO58" s="334"/>
      <c r="AP58" s="333"/>
      <c r="AQ58" s="50"/>
      <c r="AR58" s="332"/>
      <c r="AS58" s="331"/>
      <c r="AT58" s="567"/>
    </row>
    <row r="59" spans="1:46" ht="39" thickBot="1">
      <c r="A59" s="976"/>
      <c r="B59" s="979"/>
      <c r="C59" s="979"/>
      <c r="D59" s="979"/>
      <c r="E59" s="79">
        <v>2017</v>
      </c>
      <c r="F59" s="297" t="s">
        <v>344</v>
      </c>
      <c r="G59" s="134"/>
      <c r="H59" s="335"/>
      <c r="I59" s="335"/>
      <c r="J59" s="337"/>
      <c r="K59" s="336"/>
      <c r="L59" s="335"/>
      <c r="M59" s="335"/>
      <c r="N59" s="335"/>
      <c r="O59" s="335"/>
      <c r="P59" s="335"/>
      <c r="Q59" s="335"/>
      <c r="R59" s="129"/>
      <c r="S59" s="134"/>
      <c r="T59" s="134"/>
      <c r="U59" s="129"/>
      <c r="V59" s="134"/>
      <c r="W59" s="134"/>
      <c r="X59" s="129"/>
      <c r="Y59" s="134"/>
      <c r="Z59" s="134"/>
      <c r="AA59" s="129"/>
      <c r="AB59" s="134"/>
      <c r="AC59" s="134"/>
      <c r="AD59" s="129"/>
      <c r="AE59" s="134"/>
      <c r="AF59" s="134"/>
      <c r="AG59" s="129"/>
      <c r="AH59" s="134"/>
      <c r="AI59" s="134"/>
      <c r="AJ59" s="129"/>
      <c r="AK59" s="129"/>
      <c r="AL59" s="51">
        <f t="shared" si="36"/>
        <v>0</v>
      </c>
      <c r="AM59" s="334"/>
      <c r="AN59" s="334"/>
      <c r="AO59" s="334"/>
      <c r="AP59" s="333"/>
      <c r="AQ59" s="50"/>
      <c r="AR59" s="332"/>
      <c r="AS59" s="331"/>
      <c r="AT59" s="567"/>
    </row>
    <row r="60" spans="1:46" ht="39" thickBot="1">
      <c r="A60" s="976"/>
      <c r="B60" s="979"/>
      <c r="C60" s="979"/>
      <c r="D60" s="979"/>
      <c r="E60" s="79">
        <v>2018</v>
      </c>
      <c r="F60" s="297" t="s">
        <v>344</v>
      </c>
      <c r="G60" s="134"/>
      <c r="H60" s="335"/>
      <c r="I60" s="335"/>
      <c r="J60" s="337"/>
      <c r="K60" s="336"/>
      <c r="L60" s="335"/>
      <c r="M60" s="335"/>
      <c r="N60" s="335"/>
      <c r="O60" s="335"/>
      <c r="P60" s="335"/>
      <c r="Q60" s="335"/>
      <c r="R60" s="129"/>
      <c r="S60" s="134"/>
      <c r="T60" s="134"/>
      <c r="U60" s="129"/>
      <c r="V60" s="134"/>
      <c r="W60" s="134"/>
      <c r="X60" s="129"/>
      <c r="Y60" s="134"/>
      <c r="Z60" s="134"/>
      <c r="AA60" s="129"/>
      <c r="AB60" s="134"/>
      <c r="AC60" s="134"/>
      <c r="AD60" s="129"/>
      <c r="AE60" s="134"/>
      <c r="AF60" s="134"/>
      <c r="AG60" s="129"/>
      <c r="AH60" s="134"/>
      <c r="AI60" s="134"/>
      <c r="AJ60" s="129"/>
      <c r="AK60" s="129"/>
      <c r="AL60" s="51">
        <f t="shared" si="36"/>
        <v>0</v>
      </c>
      <c r="AM60" s="334"/>
      <c r="AN60" s="334"/>
      <c r="AO60" s="334"/>
      <c r="AP60" s="333"/>
      <c r="AQ60" s="50"/>
      <c r="AR60" s="332"/>
      <c r="AS60" s="331"/>
      <c r="AT60" s="567"/>
    </row>
    <row r="61" spans="1:46" ht="39" thickBot="1">
      <c r="A61" s="976"/>
      <c r="B61" s="980"/>
      <c r="C61" s="980"/>
      <c r="D61" s="980"/>
      <c r="E61" s="79">
        <v>2018</v>
      </c>
      <c r="F61" s="297" t="s">
        <v>344</v>
      </c>
      <c r="G61" s="61"/>
      <c r="H61" s="62"/>
      <c r="I61" s="62"/>
      <c r="J61" s="64">
        <f>G61*H61*I61</f>
        <v>0</v>
      </c>
      <c r="K61" s="63"/>
      <c r="L61" s="62"/>
      <c r="M61" s="62"/>
      <c r="N61" s="62"/>
      <c r="O61" s="62"/>
      <c r="P61" s="62"/>
      <c r="Q61" s="62"/>
      <c r="R61" s="60">
        <f>(K61*L61*M61*N61)+(K61*L61*P61)+O61+(K61*L61*Q61)</f>
        <v>0</v>
      </c>
      <c r="S61" s="61"/>
      <c r="T61" s="61"/>
      <c r="U61" s="60">
        <f>S61*T61</f>
        <v>0</v>
      </c>
      <c r="V61" s="61"/>
      <c r="W61" s="61"/>
      <c r="X61" s="60">
        <f>W61*V61</f>
        <v>0</v>
      </c>
      <c r="Y61" s="61"/>
      <c r="Z61" s="61"/>
      <c r="AA61" s="60">
        <f>Y61*Z61</f>
        <v>0</v>
      </c>
      <c r="AB61" s="61"/>
      <c r="AC61" s="61"/>
      <c r="AD61" s="60">
        <f>AB61*AC61</f>
        <v>0</v>
      </c>
      <c r="AE61" s="61"/>
      <c r="AF61" s="61"/>
      <c r="AG61" s="60">
        <f>AE61*AF61</f>
        <v>0</v>
      </c>
      <c r="AH61" s="61"/>
      <c r="AI61" s="61"/>
      <c r="AJ61" s="60">
        <f>AI61+AH61</f>
        <v>0</v>
      </c>
      <c r="AK61" s="60"/>
      <c r="AL61" s="51">
        <f t="shared" si="36"/>
        <v>0</v>
      </c>
      <c r="AM61" s="334"/>
      <c r="AN61" s="334"/>
      <c r="AO61" s="334"/>
      <c r="AP61" s="333"/>
      <c r="AQ61" s="50"/>
      <c r="AR61" s="332"/>
      <c r="AS61" s="331"/>
      <c r="AT61" s="567"/>
    </row>
    <row r="62" spans="1:46" s="150" customFormat="1" ht="21" customHeight="1" thickBot="1">
      <c r="A62" s="564"/>
      <c r="B62" s="1034" t="s">
        <v>858</v>
      </c>
      <c r="C62" s="1035"/>
      <c r="D62" s="1035"/>
      <c r="E62" s="1035"/>
      <c r="F62" s="1036"/>
      <c r="G62" s="185"/>
      <c r="H62" s="178"/>
      <c r="I62" s="178"/>
      <c r="J62" s="186"/>
      <c r="K62" s="185"/>
      <c r="L62" s="184"/>
      <c r="M62" s="184"/>
      <c r="N62" s="184"/>
      <c r="O62" s="184"/>
      <c r="P62" s="183"/>
      <c r="Q62" s="183"/>
      <c r="R62" s="182"/>
      <c r="S62" s="178"/>
      <c r="T62" s="178"/>
      <c r="U62" s="181"/>
      <c r="V62" s="178"/>
      <c r="W62" s="178"/>
      <c r="X62" s="181"/>
      <c r="Y62" s="178"/>
      <c r="Z62" s="178"/>
      <c r="AA62" s="180"/>
      <c r="AB62" s="178"/>
      <c r="AC62" s="178"/>
      <c r="AD62" s="180"/>
      <c r="AE62" s="178"/>
      <c r="AF62" s="178"/>
      <c r="AG62" s="180"/>
      <c r="AH62" s="178"/>
      <c r="AI62" s="178"/>
      <c r="AJ62" s="180"/>
      <c r="AK62" s="180"/>
      <c r="AL62" s="302"/>
      <c r="AM62" s="179"/>
      <c r="AN62" s="178"/>
      <c r="AO62" s="178"/>
      <c r="AP62" s="177"/>
      <c r="AQ62" s="50"/>
      <c r="AR62" s="158"/>
      <c r="AS62" s="157"/>
      <c r="AT62" s="563"/>
    </row>
    <row r="63" spans="1:46" s="166" customFormat="1" ht="50.25" customHeight="1" thickBot="1">
      <c r="A63" s="1046" t="s">
        <v>857</v>
      </c>
      <c r="B63" s="989" t="s">
        <v>822</v>
      </c>
      <c r="C63" s="958" t="s">
        <v>856</v>
      </c>
      <c r="D63" s="961"/>
      <c r="E63" s="217">
        <v>2017</v>
      </c>
      <c r="F63" s="217" t="s">
        <v>855</v>
      </c>
      <c r="G63" s="67"/>
      <c r="H63" s="167"/>
      <c r="I63" s="167"/>
      <c r="J63" s="70">
        <f t="shared" ref="J63:J70" si="45">G63*H63*I63</f>
        <v>0</v>
      </c>
      <c r="K63" s="69"/>
      <c r="L63" s="68"/>
      <c r="M63" s="167"/>
      <c r="N63" s="167"/>
      <c r="O63" s="167"/>
      <c r="P63" s="167"/>
      <c r="Q63" s="167"/>
      <c r="R63" s="66">
        <f t="shared" ref="R63:R70" si="46">(K63*L63*M63*N63)+(K63*L63*P63)+O63+(K63*L63*Q63)</f>
        <v>0</v>
      </c>
      <c r="S63" s="167">
        <v>5</v>
      </c>
      <c r="T63" s="167">
        <v>900</v>
      </c>
      <c r="U63" s="66">
        <f t="shared" ref="U63:U70" si="47">S63*T63</f>
        <v>4500</v>
      </c>
      <c r="V63" s="167">
        <v>2</v>
      </c>
      <c r="W63" s="167">
        <v>3000</v>
      </c>
      <c r="X63" s="66">
        <f t="shared" ref="X63:X91" si="48">W63*V63</f>
        <v>6000</v>
      </c>
      <c r="Y63" s="167"/>
      <c r="Z63" s="167"/>
      <c r="AA63" s="66">
        <f t="shared" ref="AA63:AA91" si="49">Y63*Z63</f>
        <v>0</v>
      </c>
      <c r="AB63" s="167"/>
      <c r="AC63" s="167"/>
      <c r="AD63" s="66">
        <f t="shared" ref="AD63:AD91" si="50">AB63*AC63</f>
        <v>0</v>
      </c>
      <c r="AE63" s="167"/>
      <c r="AF63" s="167"/>
      <c r="AG63" s="66">
        <f t="shared" ref="AG63:AG91" si="51">AE63*AF63</f>
        <v>0</v>
      </c>
      <c r="AH63" s="167"/>
      <c r="AI63" s="167"/>
      <c r="AJ63" s="66">
        <f t="shared" ref="AJ63:AJ91" si="52">AI63+AH63</f>
        <v>0</v>
      </c>
      <c r="AK63" s="66"/>
      <c r="AL63" s="51">
        <f t="shared" ref="AL63:AL70" si="53">AJ63+AG63+AD63+AA63+X63+U63+R63+J63+AK63</f>
        <v>10500</v>
      </c>
      <c r="AM63" s="964">
        <f>SUM(AL63:AL66)</f>
        <v>17900</v>
      </c>
      <c r="AN63" s="964"/>
      <c r="AO63" s="964"/>
      <c r="AP63" s="1083">
        <f>AM63-AN63-AO63</f>
        <v>17900</v>
      </c>
      <c r="AQ63" s="50"/>
      <c r="AR63" s="967">
        <v>17900</v>
      </c>
      <c r="AS63" s="969">
        <v>0</v>
      </c>
      <c r="AT63" s="565"/>
    </row>
    <row r="64" spans="1:46" s="166" customFormat="1" ht="54" customHeight="1" thickBot="1">
      <c r="A64" s="1047"/>
      <c r="B64" s="990"/>
      <c r="C64" s="959"/>
      <c r="D64" s="962"/>
      <c r="E64" s="217">
        <v>2017</v>
      </c>
      <c r="F64" s="215" t="s">
        <v>854</v>
      </c>
      <c r="G64" s="61"/>
      <c r="H64" s="72"/>
      <c r="I64" s="72"/>
      <c r="J64" s="64">
        <f t="shared" si="45"/>
        <v>0</v>
      </c>
      <c r="K64" s="63">
        <v>1</v>
      </c>
      <c r="L64" s="62">
        <v>2</v>
      </c>
      <c r="M64" s="72">
        <v>50</v>
      </c>
      <c r="N64" s="72">
        <v>60</v>
      </c>
      <c r="O64" s="72"/>
      <c r="P64" s="72">
        <v>700</v>
      </c>
      <c r="Q64" s="72"/>
      <c r="R64" s="60">
        <f t="shared" si="46"/>
        <v>7400</v>
      </c>
      <c r="S64" s="72"/>
      <c r="T64" s="72"/>
      <c r="U64" s="60">
        <f t="shared" si="47"/>
        <v>0</v>
      </c>
      <c r="V64" s="72"/>
      <c r="W64" s="72"/>
      <c r="X64" s="60">
        <f t="shared" si="48"/>
        <v>0</v>
      </c>
      <c r="Y64" s="72"/>
      <c r="Z64" s="72"/>
      <c r="AA64" s="60">
        <f t="shared" si="49"/>
        <v>0</v>
      </c>
      <c r="AB64" s="72"/>
      <c r="AC64" s="72"/>
      <c r="AD64" s="60">
        <f t="shared" si="50"/>
        <v>0</v>
      </c>
      <c r="AE64" s="72"/>
      <c r="AF64" s="72"/>
      <c r="AG64" s="60">
        <f t="shared" si="51"/>
        <v>0</v>
      </c>
      <c r="AH64" s="72"/>
      <c r="AI64" s="72"/>
      <c r="AJ64" s="60">
        <f t="shared" si="52"/>
        <v>0</v>
      </c>
      <c r="AK64" s="60"/>
      <c r="AL64" s="51">
        <f t="shared" si="53"/>
        <v>7400</v>
      </c>
      <c r="AM64" s="965"/>
      <c r="AN64" s="965"/>
      <c r="AO64" s="965"/>
      <c r="AP64" s="1084"/>
      <c r="AQ64" s="50"/>
      <c r="AR64" s="968"/>
      <c r="AS64" s="970"/>
      <c r="AT64" s="565"/>
    </row>
    <row r="65" spans="1:46" s="166" customFormat="1" ht="54.75" customHeight="1" thickBot="1">
      <c r="A65" s="1047"/>
      <c r="B65" s="990"/>
      <c r="C65" s="959"/>
      <c r="D65" s="962"/>
      <c r="E65" s="217">
        <v>2018</v>
      </c>
      <c r="F65" s="215" t="s">
        <v>853</v>
      </c>
      <c r="G65" s="61"/>
      <c r="H65" s="72"/>
      <c r="I65" s="72"/>
      <c r="J65" s="64">
        <f t="shared" si="45"/>
        <v>0</v>
      </c>
      <c r="K65" s="63"/>
      <c r="L65" s="62"/>
      <c r="M65" s="72"/>
      <c r="N65" s="72"/>
      <c r="O65" s="72"/>
      <c r="P65" s="72"/>
      <c r="Q65" s="72"/>
      <c r="R65" s="60">
        <f t="shared" si="46"/>
        <v>0</v>
      </c>
      <c r="S65" s="72"/>
      <c r="T65" s="72"/>
      <c r="U65" s="60">
        <f t="shared" si="47"/>
        <v>0</v>
      </c>
      <c r="V65" s="72"/>
      <c r="W65" s="72"/>
      <c r="X65" s="60">
        <f t="shared" si="48"/>
        <v>0</v>
      </c>
      <c r="Y65" s="72"/>
      <c r="Z65" s="72"/>
      <c r="AA65" s="60">
        <f t="shared" si="49"/>
        <v>0</v>
      </c>
      <c r="AB65" s="72"/>
      <c r="AC65" s="72"/>
      <c r="AD65" s="60">
        <f t="shared" si="50"/>
        <v>0</v>
      </c>
      <c r="AE65" s="72"/>
      <c r="AF65" s="72"/>
      <c r="AG65" s="60">
        <f t="shared" si="51"/>
        <v>0</v>
      </c>
      <c r="AH65" s="72"/>
      <c r="AI65" s="72"/>
      <c r="AJ65" s="60">
        <f t="shared" si="52"/>
        <v>0</v>
      </c>
      <c r="AK65" s="60"/>
      <c r="AL65" s="51">
        <f t="shared" si="53"/>
        <v>0</v>
      </c>
      <c r="AM65" s="965"/>
      <c r="AN65" s="965"/>
      <c r="AO65" s="965"/>
      <c r="AP65" s="1084"/>
      <c r="AQ65" s="50"/>
      <c r="AR65" s="968"/>
      <c r="AS65" s="970"/>
      <c r="AT65" s="565"/>
    </row>
    <row r="66" spans="1:46" s="163" customFormat="1" ht="66.75" customHeight="1" thickBot="1">
      <c r="A66" s="1052"/>
      <c r="B66" s="991"/>
      <c r="C66" s="960"/>
      <c r="D66" s="963"/>
      <c r="E66" s="217">
        <v>2018</v>
      </c>
      <c r="F66" s="227" t="s">
        <v>852</v>
      </c>
      <c r="G66" s="126"/>
      <c r="H66" s="165"/>
      <c r="I66" s="165"/>
      <c r="J66" s="154">
        <f t="shared" si="45"/>
        <v>0</v>
      </c>
      <c r="K66" s="153"/>
      <c r="L66" s="152"/>
      <c r="M66" s="164"/>
      <c r="N66" s="164"/>
      <c r="O66" s="164"/>
      <c r="P66" s="164"/>
      <c r="Q66" s="164"/>
      <c r="R66" s="54">
        <f t="shared" si="46"/>
        <v>0</v>
      </c>
      <c r="S66" s="120"/>
      <c r="T66" s="120"/>
      <c r="U66" s="54">
        <f t="shared" si="47"/>
        <v>0</v>
      </c>
      <c r="V66" s="120"/>
      <c r="W66" s="120"/>
      <c r="X66" s="54">
        <f t="shared" si="48"/>
        <v>0</v>
      </c>
      <c r="Y66" s="119"/>
      <c r="Z66" s="119"/>
      <c r="AA66" s="54">
        <f t="shared" si="49"/>
        <v>0</v>
      </c>
      <c r="AB66" s="119"/>
      <c r="AC66" s="119"/>
      <c r="AD66" s="54">
        <f t="shared" si="50"/>
        <v>0</v>
      </c>
      <c r="AE66" s="119"/>
      <c r="AF66" s="119"/>
      <c r="AG66" s="54">
        <f t="shared" si="51"/>
        <v>0</v>
      </c>
      <c r="AH66" s="119"/>
      <c r="AI66" s="119"/>
      <c r="AJ66" s="54">
        <f t="shared" si="52"/>
        <v>0</v>
      </c>
      <c r="AK66" s="54"/>
      <c r="AL66" s="51">
        <f t="shared" si="53"/>
        <v>0</v>
      </c>
      <c r="AM66" s="966"/>
      <c r="AN66" s="966"/>
      <c r="AO66" s="966"/>
      <c r="AP66" s="1085"/>
      <c r="AQ66" s="50"/>
      <c r="AR66" s="968"/>
      <c r="AS66" s="970"/>
      <c r="AT66" s="566"/>
    </row>
    <row r="67" spans="1:46" ht="39" customHeight="1" thickBot="1">
      <c r="A67" s="1046" t="s">
        <v>851</v>
      </c>
      <c r="B67" s="989" t="s">
        <v>822</v>
      </c>
      <c r="C67" s="958" t="s">
        <v>850</v>
      </c>
      <c r="D67" s="961"/>
      <c r="E67" s="217">
        <v>2017</v>
      </c>
      <c r="F67" s="217" t="s">
        <v>849</v>
      </c>
      <c r="G67" s="67"/>
      <c r="H67" s="68"/>
      <c r="I67" s="68"/>
      <c r="J67" s="70">
        <f t="shared" si="45"/>
        <v>0</v>
      </c>
      <c r="K67" s="69">
        <v>1</v>
      </c>
      <c r="L67" s="68">
        <v>2</v>
      </c>
      <c r="M67" s="68">
        <v>10</v>
      </c>
      <c r="N67" s="68">
        <v>60</v>
      </c>
      <c r="O67" s="68"/>
      <c r="P67" s="68">
        <v>700</v>
      </c>
      <c r="Q67" s="68">
        <v>2500</v>
      </c>
      <c r="R67" s="66">
        <f t="shared" si="46"/>
        <v>7600</v>
      </c>
      <c r="S67" s="67">
        <v>10</v>
      </c>
      <c r="T67" s="67">
        <v>900</v>
      </c>
      <c r="U67" s="66">
        <f t="shared" si="47"/>
        <v>9000</v>
      </c>
      <c r="V67" s="67"/>
      <c r="W67" s="67"/>
      <c r="X67" s="66">
        <f t="shared" si="48"/>
        <v>0</v>
      </c>
      <c r="Y67" s="67"/>
      <c r="Z67" s="67"/>
      <c r="AA67" s="66">
        <f t="shared" si="49"/>
        <v>0</v>
      </c>
      <c r="AB67" s="67"/>
      <c r="AC67" s="67"/>
      <c r="AD67" s="66">
        <f t="shared" si="50"/>
        <v>0</v>
      </c>
      <c r="AE67" s="67"/>
      <c r="AF67" s="67"/>
      <c r="AG67" s="66">
        <f t="shared" si="51"/>
        <v>0</v>
      </c>
      <c r="AH67" s="67"/>
      <c r="AI67" s="67"/>
      <c r="AJ67" s="66">
        <f t="shared" si="52"/>
        <v>0</v>
      </c>
      <c r="AK67" s="66"/>
      <c r="AL67" s="51">
        <f t="shared" si="53"/>
        <v>16600</v>
      </c>
      <c r="AM67" s="964">
        <f>SUM(AL67:AL70)</f>
        <v>181520</v>
      </c>
      <c r="AN67" s="964"/>
      <c r="AO67" s="964"/>
      <c r="AP67" s="964">
        <f>AM67-AN67-AO67</f>
        <v>181520</v>
      </c>
      <c r="AQ67" s="50"/>
      <c r="AR67" s="967">
        <f>AL67+AL68</f>
        <v>20720</v>
      </c>
      <c r="AS67" s="969">
        <f>AL70+AL69</f>
        <v>160800</v>
      </c>
      <c r="AT67" s="569">
        <f>AM67-AR67-AS67</f>
        <v>0</v>
      </c>
    </row>
    <row r="68" spans="1:46" ht="57.75" customHeight="1" thickBot="1">
      <c r="A68" s="1047"/>
      <c r="B68" s="990"/>
      <c r="C68" s="959"/>
      <c r="D68" s="962"/>
      <c r="E68" s="217">
        <v>2017</v>
      </c>
      <c r="F68" s="215" t="s">
        <v>848</v>
      </c>
      <c r="G68" s="61"/>
      <c r="H68" s="62"/>
      <c r="I68" s="62"/>
      <c r="J68" s="64">
        <f t="shared" si="45"/>
        <v>0</v>
      </c>
      <c r="K68" s="63">
        <v>1</v>
      </c>
      <c r="L68" s="62">
        <v>2</v>
      </c>
      <c r="M68" s="62">
        <v>18</v>
      </c>
      <c r="N68" s="62">
        <v>60</v>
      </c>
      <c r="O68" s="62"/>
      <c r="P68" s="62">
        <v>700</v>
      </c>
      <c r="Q68" s="62">
        <v>280</v>
      </c>
      <c r="R68" s="60">
        <f t="shared" si="46"/>
        <v>4120</v>
      </c>
      <c r="S68" s="61"/>
      <c r="T68" s="61"/>
      <c r="U68" s="60">
        <f t="shared" si="47"/>
        <v>0</v>
      </c>
      <c r="V68" s="61"/>
      <c r="W68" s="61"/>
      <c r="X68" s="60">
        <f t="shared" si="48"/>
        <v>0</v>
      </c>
      <c r="Y68" s="61"/>
      <c r="Z68" s="61"/>
      <c r="AA68" s="60">
        <f t="shared" si="49"/>
        <v>0</v>
      </c>
      <c r="AB68" s="61"/>
      <c r="AC68" s="61"/>
      <c r="AD68" s="60">
        <f t="shared" si="50"/>
        <v>0</v>
      </c>
      <c r="AE68" s="61"/>
      <c r="AF68" s="61"/>
      <c r="AG68" s="60">
        <f t="shared" si="51"/>
        <v>0</v>
      </c>
      <c r="AH68" s="61"/>
      <c r="AI68" s="61"/>
      <c r="AJ68" s="60">
        <f t="shared" si="52"/>
        <v>0</v>
      </c>
      <c r="AK68" s="60"/>
      <c r="AL68" s="51">
        <f t="shared" si="53"/>
        <v>4120</v>
      </c>
      <c r="AM68" s="965"/>
      <c r="AN68" s="965"/>
      <c r="AO68" s="965"/>
      <c r="AP68" s="965"/>
      <c r="AQ68" s="50"/>
      <c r="AR68" s="968"/>
      <c r="AS68" s="970"/>
      <c r="AT68" s="567"/>
    </row>
    <row r="69" spans="1:46" ht="33.75" customHeight="1" thickBot="1">
      <c r="A69" s="1047"/>
      <c r="B69" s="990"/>
      <c r="C69" s="959"/>
      <c r="D69" s="962"/>
      <c r="E69" s="217">
        <v>2018</v>
      </c>
      <c r="F69" s="215" t="s">
        <v>847</v>
      </c>
      <c r="G69" s="61"/>
      <c r="H69" s="62"/>
      <c r="I69" s="62"/>
      <c r="J69" s="64">
        <f t="shared" si="45"/>
        <v>0</v>
      </c>
      <c r="K69" s="63">
        <v>15</v>
      </c>
      <c r="L69" s="62">
        <v>2</v>
      </c>
      <c r="M69" s="62">
        <v>20</v>
      </c>
      <c r="N69" s="62">
        <v>60</v>
      </c>
      <c r="O69" s="62"/>
      <c r="P69" s="62">
        <v>700</v>
      </c>
      <c r="Q69" s="62">
        <v>280</v>
      </c>
      <c r="R69" s="60">
        <f t="shared" si="46"/>
        <v>65400</v>
      </c>
      <c r="S69" s="61"/>
      <c r="T69" s="61"/>
      <c r="U69" s="60">
        <f t="shared" si="47"/>
        <v>0</v>
      </c>
      <c r="V69" s="61"/>
      <c r="W69" s="61"/>
      <c r="X69" s="60">
        <f t="shared" si="48"/>
        <v>0</v>
      </c>
      <c r="Y69" s="61"/>
      <c r="Z69" s="61"/>
      <c r="AA69" s="60">
        <f t="shared" si="49"/>
        <v>0</v>
      </c>
      <c r="AB69" s="61"/>
      <c r="AC69" s="61"/>
      <c r="AD69" s="60">
        <f t="shared" si="50"/>
        <v>0</v>
      </c>
      <c r="AE69" s="61"/>
      <c r="AF69" s="61"/>
      <c r="AG69" s="60">
        <f t="shared" si="51"/>
        <v>0</v>
      </c>
      <c r="AH69" s="61"/>
      <c r="AI69" s="61"/>
      <c r="AJ69" s="60">
        <f t="shared" si="52"/>
        <v>0</v>
      </c>
      <c r="AK69" s="60"/>
      <c r="AL69" s="51">
        <f t="shared" si="53"/>
        <v>65400</v>
      </c>
      <c r="AM69" s="965"/>
      <c r="AN69" s="965"/>
      <c r="AO69" s="965"/>
      <c r="AP69" s="965"/>
      <c r="AQ69" s="50"/>
      <c r="AR69" s="968"/>
      <c r="AS69" s="970"/>
      <c r="AT69" s="567"/>
    </row>
    <row r="70" spans="1:46" ht="48" customHeight="1" thickBot="1">
      <c r="A70" s="1048"/>
      <c r="B70" s="991"/>
      <c r="C70" s="960"/>
      <c r="D70" s="963"/>
      <c r="E70" s="217">
        <v>2018</v>
      </c>
      <c r="F70" s="330" t="s">
        <v>846</v>
      </c>
      <c r="G70" s="58"/>
      <c r="H70" s="53"/>
      <c r="I70" s="53"/>
      <c r="J70" s="57">
        <f t="shared" si="45"/>
        <v>0</v>
      </c>
      <c r="K70" s="56">
        <v>15</v>
      </c>
      <c r="L70" s="55">
        <v>2</v>
      </c>
      <c r="M70" s="53">
        <v>20</v>
      </c>
      <c r="N70" s="53">
        <v>60</v>
      </c>
      <c r="O70" s="53">
        <v>30000</v>
      </c>
      <c r="P70" s="53">
        <v>700</v>
      </c>
      <c r="Q70" s="53">
        <v>280</v>
      </c>
      <c r="R70" s="54">
        <f t="shared" si="46"/>
        <v>95400</v>
      </c>
      <c r="S70" s="53"/>
      <c r="T70" s="53"/>
      <c r="U70" s="52">
        <f t="shared" si="47"/>
        <v>0</v>
      </c>
      <c r="V70" s="53"/>
      <c r="W70" s="53"/>
      <c r="X70" s="52">
        <f t="shared" si="48"/>
        <v>0</v>
      </c>
      <c r="Y70" s="53"/>
      <c r="Z70" s="53"/>
      <c r="AA70" s="52">
        <f t="shared" si="49"/>
        <v>0</v>
      </c>
      <c r="AB70" s="53"/>
      <c r="AC70" s="53"/>
      <c r="AD70" s="52">
        <f t="shared" si="50"/>
        <v>0</v>
      </c>
      <c r="AE70" s="53"/>
      <c r="AF70" s="53"/>
      <c r="AG70" s="52">
        <f t="shared" si="51"/>
        <v>0</v>
      </c>
      <c r="AH70" s="53"/>
      <c r="AI70" s="53"/>
      <c r="AJ70" s="52">
        <f t="shared" si="52"/>
        <v>0</v>
      </c>
      <c r="AK70" s="52"/>
      <c r="AL70" s="51">
        <f t="shared" si="53"/>
        <v>95400</v>
      </c>
      <c r="AM70" s="966"/>
      <c r="AN70" s="966"/>
      <c r="AO70" s="966"/>
      <c r="AP70" s="966"/>
      <c r="AQ70" s="50"/>
      <c r="AR70" s="968"/>
      <c r="AS70" s="970"/>
      <c r="AT70" s="567"/>
    </row>
    <row r="71" spans="1:46" s="150" customFormat="1" ht="33" customHeight="1" thickBot="1">
      <c r="A71" s="564"/>
      <c r="B71" s="1034" t="s">
        <v>845</v>
      </c>
      <c r="C71" s="1035"/>
      <c r="D71" s="1035"/>
      <c r="E71" s="1035"/>
      <c r="F71" s="1036"/>
      <c r="G71" s="142"/>
      <c r="H71" s="144"/>
      <c r="I71" s="144"/>
      <c r="J71" s="149"/>
      <c r="K71" s="148"/>
      <c r="L71" s="141"/>
      <c r="M71" s="141"/>
      <c r="N71" s="141"/>
      <c r="O71" s="141"/>
      <c r="P71" s="147"/>
      <c r="Q71" s="147"/>
      <c r="R71" s="141"/>
      <c r="S71" s="147"/>
      <c r="T71" s="147"/>
      <c r="U71" s="88"/>
      <c r="V71" s="144"/>
      <c r="W71" s="144"/>
      <c r="X71" s="88">
        <f t="shared" si="48"/>
        <v>0</v>
      </c>
      <c r="Y71" s="144"/>
      <c r="Z71" s="144"/>
      <c r="AA71" s="88">
        <f t="shared" si="49"/>
        <v>0</v>
      </c>
      <c r="AB71" s="144"/>
      <c r="AC71" s="144"/>
      <c r="AD71" s="88">
        <f t="shared" si="50"/>
        <v>0</v>
      </c>
      <c r="AE71" s="144"/>
      <c r="AF71" s="144"/>
      <c r="AG71" s="88">
        <f t="shared" si="51"/>
        <v>0</v>
      </c>
      <c r="AH71" s="144"/>
      <c r="AI71" s="144"/>
      <c r="AJ71" s="88">
        <f t="shared" si="52"/>
        <v>0</v>
      </c>
      <c r="AK71" s="88"/>
      <c r="AL71" s="146">
        <f>AJ71+AG71+AD71+AA71+X71+U71+R71+J71</f>
        <v>0</v>
      </c>
      <c r="AM71" s="145"/>
      <c r="AN71" s="144"/>
      <c r="AO71" s="144"/>
      <c r="AP71" s="143"/>
      <c r="AQ71" s="50"/>
      <c r="AR71" s="158"/>
      <c r="AS71" s="157"/>
      <c r="AT71" s="563"/>
    </row>
    <row r="72" spans="1:46" ht="25.5" customHeight="1" thickBot="1">
      <c r="A72" s="1046" t="s">
        <v>844</v>
      </c>
      <c r="B72" s="989" t="s">
        <v>822</v>
      </c>
      <c r="C72" s="961" t="s">
        <v>843</v>
      </c>
      <c r="D72" s="961"/>
      <c r="E72" s="217">
        <v>2017</v>
      </c>
      <c r="F72" s="217" t="s">
        <v>842</v>
      </c>
      <c r="G72" s="67"/>
      <c r="H72" s="68"/>
      <c r="I72" s="68"/>
      <c r="J72" s="70">
        <f t="shared" ref="J72:J82" si="54">G72*H72*I72</f>
        <v>0</v>
      </c>
      <c r="K72" s="69"/>
      <c r="L72" s="68"/>
      <c r="M72" s="68"/>
      <c r="N72" s="68"/>
      <c r="O72" s="68"/>
      <c r="P72" s="68"/>
      <c r="Q72" s="68"/>
      <c r="R72" s="66">
        <f t="shared" ref="R72:R82" si="55">(K72*L72*M72*N72)+(K72*L72*P72)+O72+(K72*L72*Q72)</f>
        <v>0</v>
      </c>
      <c r="S72" s="67">
        <v>20</v>
      </c>
      <c r="T72" s="67">
        <v>900</v>
      </c>
      <c r="U72" s="66">
        <f t="shared" ref="U72:U82" si="56">S72*T72</f>
        <v>18000</v>
      </c>
      <c r="V72" s="67"/>
      <c r="W72" s="67"/>
      <c r="X72" s="66">
        <f t="shared" si="48"/>
        <v>0</v>
      </c>
      <c r="Y72" s="67"/>
      <c r="Z72" s="67"/>
      <c r="AA72" s="66">
        <f t="shared" si="49"/>
        <v>0</v>
      </c>
      <c r="AB72" s="67"/>
      <c r="AC72" s="67"/>
      <c r="AD72" s="66">
        <f t="shared" si="50"/>
        <v>0</v>
      </c>
      <c r="AE72" s="67"/>
      <c r="AF72" s="67"/>
      <c r="AG72" s="66">
        <f t="shared" si="51"/>
        <v>0</v>
      </c>
      <c r="AH72" s="67"/>
      <c r="AI72" s="67"/>
      <c r="AJ72" s="66">
        <f t="shared" si="52"/>
        <v>0</v>
      </c>
      <c r="AK72" s="66"/>
      <c r="AL72" s="51">
        <f t="shared" ref="AL72:AL82" si="57">AJ72+AG72+AD72+AA72+X72+U72+R72+J72+AK72</f>
        <v>18000</v>
      </c>
      <c r="AM72" s="964">
        <f>SUM(AL72:AL75)</f>
        <v>28250</v>
      </c>
      <c r="AN72" s="964"/>
      <c r="AO72" s="964"/>
      <c r="AP72" s="964">
        <f>AM72-AN72-AO72</f>
        <v>28250</v>
      </c>
      <c r="AQ72" s="50"/>
      <c r="AR72" s="967">
        <f>AL72+AL73</f>
        <v>21550</v>
      </c>
      <c r="AS72" s="969">
        <v>6700</v>
      </c>
      <c r="AT72" s="569">
        <f>AM72-AR72-AS72</f>
        <v>0</v>
      </c>
    </row>
    <row r="73" spans="1:46" ht="27.75" customHeight="1" thickBot="1">
      <c r="A73" s="1047"/>
      <c r="B73" s="990"/>
      <c r="C73" s="962"/>
      <c r="D73" s="962"/>
      <c r="E73" s="217">
        <v>2017</v>
      </c>
      <c r="F73" s="216" t="s">
        <v>841</v>
      </c>
      <c r="G73" s="61"/>
      <c r="H73" s="62"/>
      <c r="I73" s="62"/>
      <c r="J73" s="64">
        <f t="shared" si="54"/>
        <v>0</v>
      </c>
      <c r="K73" s="63">
        <v>1</v>
      </c>
      <c r="L73" s="62">
        <v>2</v>
      </c>
      <c r="M73" s="62">
        <v>12</v>
      </c>
      <c r="N73" s="62">
        <v>60</v>
      </c>
      <c r="O73" s="62">
        <v>150</v>
      </c>
      <c r="P73" s="62">
        <v>700</v>
      </c>
      <c r="Q73" s="62">
        <v>280</v>
      </c>
      <c r="R73" s="60">
        <f t="shared" si="55"/>
        <v>3550</v>
      </c>
      <c r="S73" s="61"/>
      <c r="T73" s="61"/>
      <c r="U73" s="60">
        <f t="shared" si="56"/>
        <v>0</v>
      </c>
      <c r="V73" s="61"/>
      <c r="W73" s="61"/>
      <c r="X73" s="60">
        <f t="shared" si="48"/>
        <v>0</v>
      </c>
      <c r="Y73" s="61"/>
      <c r="Z73" s="61"/>
      <c r="AA73" s="60">
        <f t="shared" si="49"/>
        <v>0</v>
      </c>
      <c r="AB73" s="61"/>
      <c r="AC73" s="61"/>
      <c r="AD73" s="60">
        <f t="shared" si="50"/>
        <v>0</v>
      </c>
      <c r="AE73" s="61"/>
      <c r="AF73" s="61"/>
      <c r="AG73" s="60">
        <f t="shared" si="51"/>
        <v>0</v>
      </c>
      <c r="AH73" s="61"/>
      <c r="AI73" s="61"/>
      <c r="AJ73" s="60">
        <f t="shared" si="52"/>
        <v>0</v>
      </c>
      <c r="AK73" s="60"/>
      <c r="AL73" s="51">
        <f t="shared" si="57"/>
        <v>3550</v>
      </c>
      <c r="AM73" s="965"/>
      <c r="AN73" s="965"/>
      <c r="AO73" s="965"/>
      <c r="AP73" s="965"/>
      <c r="AQ73" s="50"/>
      <c r="AR73" s="968"/>
      <c r="AS73" s="970"/>
      <c r="AT73" s="567"/>
    </row>
    <row r="74" spans="1:46" ht="21" customHeight="1" thickBot="1">
      <c r="A74" s="1047"/>
      <c r="B74" s="990"/>
      <c r="C74" s="962"/>
      <c r="D74" s="962"/>
      <c r="E74" s="217">
        <v>2018</v>
      </c>
      <c r="F74" s="215" t="s">
        <v>840</v>
      </c>
      <c r="G74" s="61"/>
      <c r="H74" s="62"/>
      <c r="I74" s="62"/>
      <c r="J74" s="64">
        <f t="shared" si="54"/>
        <v>0</v>
      </c>
      <c r="K74" s="63">
        <v>1</v>
      </c>
      <c r="L74" s="62">
        <v>1</v>
      </c>
      <c r="M74" s="62">
        <v>100</v>
      </c>
      <c r="N74" s="62">
        <v>60</v>
      </c>
      <c r="O74" s="62"/>
      <c r="P74" s="62">
        <v>700</v>
      </c>
      <c r="Q74" s="62"/>
      <c r="R74" s="60">
        <f t="shared" si="55"/>
        <v>6700</v>
      </c>
      <c r="S74" s="61"/>
      <c r="T74" s="61"/>
      <c r="U74" s="60">
        <f t="shared" si="56"/>
        <v>0</v>
      </c>
      <c r="V74" s="61"/>
      <c r="W74" s="61"/>
      <c r="X74" s="60">
        <f t="shared" si="48"/>
        <v>0</v>
      </c>
      <c r="Y74" s="61"/>
      <c r="Z74" s="61"/>
      <c r="AA74" s="60">
        <f t="shared" si="49"/>
        <v>0</v>
      </c>
      <c r="AB74" s="61"/>
      <c r="AC74" s="61"/>
      <c r="AD74" s="60">
        <f t="shared" si="50"/>
        <v>0</v>
      </c>
      <c r="AE74" s="61"/>
      <c r="AF74" s="61"/>
      <c r="AG74" s="60">
        <f t="shared" si="51"/>
        <v>0</v>
      </c>
      <c r="AH74" s="61"/>
      <c r="AI74" s="61"/>
      <c r="AJ74" s="60">
        <f t="shared" si="52"/>
        <v>0</v>
      </c>
      <c r="AK74" s="60"/>
      <c r="AL74" s="51">
        <f t="shared" si="57"/>
        <v>6700</v>
      </c>
      <c r="AM74" s="965"/>
      <c r="AN74" s="965"/>
      <c r="AO74" s="965"/>
      <c r="AP74" s="965"/>
      <c r="AQ74" s="50"/>
      <c r="AR74" s="968"/>
      <c r="AS74" s="970"/>
      <c r="AT74" s="567"/>
    </row>
    <row r="75" spans="1:46" ht="36.75" customHeight="1" thickBot="1">
      <c r="A75" s="1048"/>
      <c r="B75" s="991"/>
      <c r="C75" s="963"/>
      <c r="D75" s="963"/>
      <c r="E75" s="217">
        <v>2018</v>
      </c>
      <c r="F75" s="330" t="s">
        <v>839</v>
      </c>
      <c r="G75" s="58"/>
      <c r="H75" s="53"/>
      <c r="I75" s="53"/>
      <c r="J75" s="57">
        <f t="shared" si="54"/>
        <v>0</v>
      </c>
      <c r="K75" s="56"/>
      <c r="L75" s="55"/>
      <c r="M75" s="53"/>
      <c r="N75" s="53"/>
      <c r="O75" s="53"/>
      <c r="P75" s="53"/>
      <c r="Q75" s="53"/>
      <c r="R75" s="54">
        <f t="shared" si="55"/>
        <v>0</v>
      </c>
      <c r="S75" s="53"/>
      <c r="T75" s="53"/>
      <c r="U75" s="52">
        <f t="shared" si="56"/>
        <v>0</v>
      </c>
      <c r="V75" s="53"/>
      <c r="W75" s="53"/>
      <c r="X75" s="52">
        <f t="shared" si="48"/>
        <v>0</v>
      </c>
      <c r="Y75" s="53"/>
      <c r="Z75" s="53"/>
      <c r="AA75" s="52">
        <f t="shared" si="49"/>
        <v>0</v>
      </c>
      <c r="AB75" s="53"/>
      <c r="AC75" s="53"/>
      <c r="AD75" s="52">
        <f t="shared" si="50"/>
        <v>0</v>
      </c>
      <c r="AE75" s="53"/>
      <c r="AF75" s="53"/>
      <c r="AG75" s="52">
        <f t="shared" si="51"/>
        <v>0</v>
      </c>
      <c r="AH75" s="53"/>
      <c r="AI75" s="53"/>
      <c r="AJ75" s="52">
        <f t="shared" si="52"/>
        <v>0</v>
      </c>
      <c r="AK75" s="52"/>
      <c r="AL75" s="51">
        <f t="shared" si="57"/>
        <v>0</v>
      </c>
      <c r="AM75" s="966"/>
      <c r="AN75" s="966"/>
      <c r="AO75" s="966"/>
      <c r="AP75" s="966"/>
      <c r="AQ75" s="50"/>
      <c r="AR75" s="968"/>
      <c r="AS75" s="970"/>
      <c r="AT75" s="567"/>
    </row>
    <row r="76" spans="1:46" ht="106.5" customHeight="1" thickBot="1">
      <c r="A76" s="1092" t="s">
        <v>838</v>
      </c>
      <c r="B76" s="989" t="s">
        <v>822</v>
      </c>
      <c r="C76" s="1013" t="s">
        <v>837</v>
      </c>
      <c r="D76" s="1013"/>
      <c r="E76" s="217">
        <v>2017</v>
      </c>
      <c r="F76" s="217" t="s">
        <v>836</v>
      </c>
      <c r="G76" s="67"/>
      <c r="H76" s="68"/>
      <c r="I76" s="68"/>
      <c r="J76" s="70">
        <f t="shared" si="54"/>
        <v>0</v>
      </c>
      <c r="K76" s="69">
        <v>35</v>
      </c>
      <c r="L76" s="68">
        <v>2</v>
      </c>
      <c r="M76" s="68">
        <v>16</v>
      </c>
      <c r="N76" s="68">
        <v>60</v>
      </c>
      <c r="O76" s="68">
        <v>150</v>
      </c>
      <c r="P76" s="68">
        <v>700</v>
      </c>
      <c r="Q76" s="68">
        <v>280</v>
      </c>
      <c r="R76" s="66">
        <f t="shared" si="55"/>
        <v>135950</v>
      </c>
      <c r="S76" s="67"/>
      <c r="T76" s="67"/>
      <c r="U76" s="66">
        <f t="shared" si="56"/>
        <v>0</v>
      </c>
      <c r="V76" s="67"/>
      <c r="W76" s="67"/>
      <c r="X76" s="66">
        <f t="shared" si="48"/>
        <v>0</v>
      </c>
      <c r="Y76" s="67"/>
      <c r="Z76" s="67"/>
      <c r="AA76" s="66">
        <f t="shared" si="49"/>
        <v>0</v>
      </c>
      <c r="AB76" s="67"/>
      <c r="AC76" s="67"/>
      <c r="AD76" s="66">
        <f t="shared" si="50"/>
        <v>0</v>
      </c>
      <c r="AE76" s="67"/>
      <c r="AF76" s="67"/>
      <c r="AG76" s="66">
        <f t="shared" si="51"/>
        <v>0</v>
      </c>
      <c r="AH76" s="67"/>
      <c r="AI76" s="67"/>
      <c r="AJ76" s="66">
        <f t="shared" si="52"/>
        <v>0</v>
      </c>
      <c r="AK76" s="66"/>
      <c r="AL76" s="51">
        <f t="shared" si="57"/>
        <v>135950</v>
      </c>
      <c r="AM76" s="964">
        <f>SUM(AL76:AL82)</f>
        <v>355920</v>
      </c>
      <c r="AN76" s="964"/>
      <c r="AO76" s="964"/>
      <c r="AP76" s="964">
        <f>AM76-AN76-AO76</f>
        <v>355920</v>
      </c>
      <c r="AQ76" s="50"/>
      <c r="AR76" s="968">
        <f>AL76+AL77+AL78+AL79</f>
        <v>197210</v>
      </c>
      <c r="AS76" s="970">
        <f>AL81+AL82+AL80</f>
        <v>158710</v>
      </c>
      <c r="AT76" s="569">
        <f>AM76-AR76-AS76</f>
        <v>0</v>
      </c>
    </row>
    <row r="77" spans="1:46" ht="72.75" customHeight="1" thickBot="1">
      <c r="A77" s="1093"/>
      <c r="B77" s="990"/>
      <c r="C77" s="1014"/>
      <c r="D77" s="1014"/>
      <c r="E77" s="217">
        <v>2017</v>
      </c>
      <c r="F77" s="215" t="s">
        <v>835</v>
      </c>
      <c r="G77" s="61"/>
      <c r="H77" s="62"/>
      <c r="I77" s="62"/>
      <c r="J77" s="64">
        <f t="shared" si="54"/>
        <v>0</v>
      </c>
      <c r="K77" s="63">
        <v>1</v>
      </c>
      <c r="L77" s="62">
        <v>10</v>
      </c>
      <c r="M77" s="62">
        <v>12</v>
      </c>
      <c r="N77" s="62">
        <v>60</v>
      </c>
      <c r="O77" s="62"/>
      <c r="P77" s="62">
        <v>700</v>
      </c>
      <c r="Q77" s="62">
        <v>2500</v>
      </c>
      <c r="R77" s="60">
        <f t="shared" si="55"/>
        <v>39200</v>
      </c>
      <c r="S77" s="61"/>
      <c r="T77" s="61"/>
      <c r="U77" s="60">
        <f t="shared" si="56"/>
        <v>0</v>
      </c>
      <c r="V77" s="61"/>
      <c r="W77" s="61"/>
      <c r="X77" s="60">
        <f t="shared" si="48"/>
        <v>0</v>
      </c>
      <c r="Y77" s="61"/>
      <c r="Z77" s="61"/>
      <c r="AA77" s="60">
        <f t="shared" si="49"/>
        <v>0</v>
      </c>
      <c r="AB77" s="61"/>
      <c r="AC77" s="61"/>
      <c r="AD77" s="60">
        <f t="shared" si="50"/>
        <v>0</v>
      </c>
      <c r="AE77" s="61"/>
      <c r="AF77" s="61"/>
      <c r="AG77" s="60">
        <f t="shared" si="51"/>
        <v>0</v>
      </c>
      <c r="AH77" s="61"/>
      <c r="AI77" s="61"/>
      <c r="AJ77" s="60">
        <f t="shared" si="52"/>
        <v>0</v>
      </c>
      <c r="AK77" s="60"/>
      <c r="AL77" s="51">
        <f t="shared" si="57"/>
        <v>39200</v>
      </c>
      <c r="AM77" s="965"/>
      <c r="AN77" s="965"/>
      <c r="AO77" s="965"/>
      <c r="AP77" s="965"/>
      <c r="AQ77" s="50"/>
      <c r="AR77" s="968"/>
      <c r="AS77" s="970"/>
      <c r="AT77" s="567"/>
    </row>
    <row r="78" spans="1:46" ht="29.25" customHeight="1" thickBot="1">
      <c r="A78" s="1093"/>
      <c r="B78" s="990"/>
      <c r="C78" s="1014"/>
      <c r="D78" s="1014"/>
      <c r="E78" s="217">
        <v>2017</v>
      </c>
      <c r="F78" s="330" t="s">
        <v>834</v>
      </c>
      <c r="G78" s="58"/>
      <c r="H78" s="55"/>
      <c r="I78" s="55"/>
      <c r="J78" s="64">
        <f t="shared" si="54"/>
        <v>0</v>
      </c>
      <c r="K78" s="56">
        <v>1</v>
      </c>
      <c r="L78" s="55">
        <v>2</v>
      </c>
      <c r="M78" s="55">
        <v>20</v>
      </c>
      <c r="N78" s="55">
        <v>60</v>
      </c>
      <c r="O78" s="55"/>
      <c r="P78" s="55">
        <v>700</v>
      </c>
      <c r="Q78" s="55">
        <v>280</v>
      </c>
      <c r="R78" s="60">
        <f t="shared" si="55"/>
        <v>4360</v>
      </c>
      <c r="S78" s="58"/>
      <c r="T78" s="58"/>
      <c r="U78" s="60">
        <f t="shared" si="56"/>
        <v>0</v>
      </c>
      <c r="V78" s="58"/>
      <c r="W78" s="58"/>
      <c r="X78" s="60">
        <f t="shared" si="48"/>
        <v>0</v>
      </c>
      <c r="Y78" s="58"/>
      <c r="Z78" s="58"/>
      <c r="AA78" s="60">
        <f t="shared" si="49"/>
        <v>0</v>
      </c>
      <c r="AB78" s="58"/>
      <c r="AC78" s="58"/>
      <c r="AD78" s="60">
        <f t="shared" si="50"/>
        <v>0</v>
      </c>
      <c r="AE78" s="58"/>
      <c r="AF78" s="58"/>
      <c r="AG78" s="60">
        <f t="shared" si="51"/>
        <v>0</v>
      </c>
      <c r="AH78" s="58"/>
      <c r="AI78" s="58"/>
      <c r="AJ78" s="60">
        <f t="shared" si="52"/>
        <v>0</v>
      </c>
      <c r="AK78" s="60"/>
      <c r="AL78" s="51">
        <f t="shared" si="57"/>
        <v>4360</v>
      </c>
      <c r="AM78" s="965"/>
      <c r="AN78" s="965"/>
      <c r="AO78" s="965"/>
      <c r="AP78" s="965"/>
      <c r="AQ78" s="50"/>
      <c r="AR78" s="968"/>
      <c r="AS78" s="970"/>
      <c r="AT78" s="567"/>
    </row>
    <row r="79" spans="1:46" ht="64.5" customHeight="1" thickBot="1">
      <c r="A79" s="1093"/>
      <c r="B79" s="990"/>
      <c r="C79" s="1014"/>
      <c r="D79" s="1014"/>
      <c r="E79" s="217">
        <v>2017</v>
      </c>
      <c r="F79" s="227" t="s">
        <v>833</v>
      </c>
      <c r="G79" s="58"/>
      <c r="H79" s="55"/>
      <c r="I79" s="55"/>
      <c r="J79" s="64">
        <f t="shared" si="54"/>
        <v>0</v>
      </c>
      <c r="K79" s="56"/>
      <c r="L79" s="55"/>
      <c r="M79" s="55"/>
      <c r="N79" s="55"/>
      <c r="O79" s="55"/>
      <c r="P79" s="55"/>
      <c r="Q79" s="55"/>
      <c r="R79" s="60">
        <f t="shared" si="55"/>
        <v>0</v>
      </c>
      <c r="S79" s="58">
        <v>3</v>
      </c>
      <c r="T79" s="58">
        <v>900</v>
      </c>
      <c r="U79" s="60">
        <f t="shared" si="56"/>
        <v>2700</v>
      </c>
      <c r="V79" s="58">
        <v>5</v>
      </c>
      <c r="W79" s="58">
        <v>3000</v>
      </c>
      <c r="X79" s="60">
        <f t="shared" si="48"/>
        <v>15000</v>
      </c>
      <c r="Y79" s="58"/>
      <c r="Z79" s="58"/>
      <c r="AA79" s="60">
        <f t="shared" si="49"/>
        <v>0</v>
      </c>
      <c r="AB79" s="58"/>
      <c r="AC79" s="58"/>
      <c r="AD79" s="60">
        <f t="shared" si="50"/>
        <v>0</v>
      </c>
      <c r="AE79" s="58"/>
      <c r="AF79" s="58"/>
      <c r="AG79" s="60">
        <f t="shared" si="51"/>
        <v>0</v>
      </c>
      <c r="AH79" s="58"/>
      <c r="AI79" s="58"/>
      <c r="AJ79" s="60">
        <f t="shared" si="52"/>
        <v>0</v>
      </c>
      <c r="AK79" s="60"/>
      <c r="AL79" s="51">
        <f t="shared" si="57"/>
        <v>17700</v>
      </c>
      <c r="AM79" s="965"/>
      <c r="AN79" s="965"/>
      <c r="AO79" s="965"/>
      <c r="AP79" s="965"/>
      <c r="AQ79" s="50"/>
      <c r="AR79" s="1012"/>
      <c r="AS79" s="1050"/>
      <c r="AT79" s="567"/>
    </row>
    <row r="80" spans="1:46" ht="29.25" customHeight="1" thickBot="1">
      <c r="A80" s="1093"/>
      <c r="B80" s="990"/>
      <c r="C80" s="1014"/>
      <c r="D80" s="1014"/>
      <c r="E80" s="217">
        <v>2018</v>
      </c>
      <c r="F80" s="330" t="s">
        <v>832</v>
      </c>
      <c r="G80" s="58"/>
      <c r="H80" s="55"/>
      <c r="I80" s="55"/>
      <c r="J80" s="64">
        <f t="shared" si="54"/>
        <v>0</v>
      </c>
      <c r="K80" s="56">
        <v>1</v>
      </c>
      <c r="L80" s="55">
        <v>32</v>
      </c>
      <c r="M80" s="55">
        <v>16</v>
      </c>
      <c r="N80" s="55">
        <v>60</v>
      </c>
      <c r="O80" s="55"/>
      <c r="P80" s="55">
        <v>700</v>
      </c>
      <c r="Q80" s="55">
        <v>280</v>
      </c>
      <c r="R80" s="60">
        <f t="shared" si="55"/>
        <v>62080</v>
      </c>
      <c r="S80" s="58"/>
      <c r="T80" s="58"/>
      <c r="U80" s="60">
        <f t="shared" si="56"/>
        <v>0</v>
      </c>
      <c r="V80" s="58"/>
      <c r="W80" s="58"/>
      <c r="X80" s="60">
        <f t="shared" si="48"/>
        <v>0</v>
      </c>
      <c r="Y80" s="58"/>
      <c r="Z80" s="58"/>
      <c r="AA80" s="60">
        <f t="shared" si="49"/>
        <v>0</v>
      </c>
      <c r="AB80" s="58"/>
      <c r="AC80" s="58"/>
      <c r="AD80" s="60">
        <f t="shared" si="50"/>
        <v>0</v>
      </c>
      <c r="AE80" s="58"/>
      <c r="AF80" s="58"/>
      <c r="AG80" s="60">
        <f t="shared" si="51"/>
        <v>0</v>
      </c>
      <c r="AH80" s="58"/>
      <c r="AI80" s="58"/>
      <c r="AJ80" s="60">
        <f t="shared" si="52"/>
        <v>0</v>
      </c>
      <c r="AK80" s="60"/>
      <c r="AL80" s="51">
        <f t="shared" si="57"/>
        <v>62080</v>
      </c>
      <c r="AM80" s="965"/>
      <c r="AN80" s="965"/>
      <c r="AO80" s="965"/>
      <c r="AP80" s="965"/>
      <c r="AQ80" s="50"/>
      <c r="AR80" s="1012"/>
      <c r="AS80" s="1050"/>
      <c r="AT80" s="567"/>
    </row>
    <row r="81" spans="1:46" ht="49.5" customHeight="1" thickBot="1">
      <c r="A81" s="1093"/>
      <c r="B81" s="990"/>
      <c r="C81" s="1014"/>
      <c r="D81" s="1014"/>
      <c r="E81" s="217">
        <v>2018</v>
      </c>
      <c r="F81" s="330" t="s">
        <v>831</v>
      </c>
      <c r="G81" s="58"/>
      <c r="H81" s="55"/>
      <c r="I81" s="55"/>
      <c r="J81" s="64">
        <f t="shared" si="54"/>
        <v>0</v>
      </c>
      <c r="K81" s="56">
        <v>1</v>
      </c>
      <c r="L81" s="55">
        <v>42</v>
      </c>
      <c r="M81" s="55">
        <v>16</v>
      </c>
      <c r="N81" s="55">
        <v>60</v>
      </c>
      <c r="O81" s="55">
        <v>150</v>
      </c>
      <c r="P81" s="55">
        <v>700</v>
      </c>
      <c r="Q81" s="55">
        <v>280</v>
      </c>
      <c r="R81" s="60">
        <f t="shared" si="55"/>
        <v>81630</v>
      </c>
      <c r="S81" s="58"/>
      <c r="T81" s="58"/>
      <c r="U81" s="60">
        <f t="shared" si="56"/>
        <v>0</v>
      </c>
      <c r="V81" s="58"/>
      <c r="W81" s="58"/>
      <c r="X81" s="60">
        <f t="shared" si="48"/>
        <v>0</v>
      </c>
      <c r="Y81" s="58"/>
      <c r="Z81" s="58"/>
      <c r="AA81" s="60">
        <f t="shared" si="49"/>
        <v>0</v>
      </c>
      <c r="AB81" s="58"/>
      <c r="AC81" s="58"/>
      <c r="AD81" s="60">
        <f t="shared" si="50"/>
        <v>0</v>
      </c>
      <c r="AE81" s="58"/>
      <c r="AF81" s="58"/>
      <c r="AG81" s="60">
        <f t="shared" si="51"/>
        <v>0</v>
      </c>
      <c r="AH81" s="58"/>
      <c r="AI81" s="58"/>
      <c r="AJ81" s="60">
        <f t="shared" si="52"/>
        <v>0</v>
      </c>
      <c r="AK81" s="60"/>
      <c r="AL81" s="51">
        <f t="shared" si="57"/>
        <v>81630</v>
      </c>
      <c r="AM81" s="965"/>
      <c r="AN81" s="965"/>
      <c r="AO81" s="965"/>
      <c r="AP81" s="965"/>
      <c r="AQ81" s="50"/>
      <c r="AR81" s="1012"/>
      <c r="AS81" s="1050"/>
      <c r="AT81" s="567"/>
    </row>
    <row r="82" spans="1:46" ht="61.5" customHeight="1" thickBot="1">
      <c r="A82" s="1094"/>
      <c r="B82" s="991"/>
      <c r="C82" s="1015"/>
      <c r="D82" s="1015"/>
      <c r="E82" s="217">
        <v>2018</v>
      </c>
      <c r="F82" s="330" t="s">
        <v>830</v>
      </c>
      <c r="G82" s="126"/>
      <c r="H82" s="152"/>
      <c r="I82" s="152"/>
      <c r="J82" s="154">
        <f t="shared" si="54"/>
        <v>0</v>
      </c>
      <c r="K82" s="153"/>
      <c r="L82" s="152"/>
      <c r="M82" s="152"/>
      <c r="N82" s="152"/>
      <c r="O82" s="152"/>
      <c r="P82" s="152"/>
      <c r="Q82" s="152"/>
      <c r="R82" s="54">
        <f t="shared" si="55"/>
        <v>0</v>
      </c>
      <c r="S82" s="126"/>
      <c r="T82" s="126"/>
      <c r="U82" s="54">
        <f t="shared" si="56"/>
        <v>0</v>
      </c>
      <c r="V82" s="126"/>
      <c r="W82" s="126"/>
      <c r="X82" s="54">
        <f t="shared" si="48"/>
        <v>0</v>
      </c>
      <c r="Y82" s="126"/>
      <c r="Z82" s="126"/>
      <c r="AA82" s="54">
        <f t="shared" si="49"/>
        <v>0</v>
      </c>
      <c r="AB82" s="126"/>
      <c r="AC82" s="126"/>
      <c r="AD82" s="54">
        <f t="shared" si="50"/>
        <v>0</v>
      </c>
      <c r="AE82" s="126"/>
      <c r="AF82" s="126"/>
      <c r="AG82" s="54">
        <f t="shared" si="51"/>
        <v>0</v>
      </c>
      <c r="AH82" s="126">
        <v>15000</v>
      </c>
      <c r="AI82" s="126"/>
      <c r="AJ82" s="54">
        <f t="shared" si="52"/>
        <v>15000</v>
      </c>
      <c r="AK82" s="52"/>
      <c r="AL82" s="51">
        <f t="shared" si="57"/>
        <v>15000</v>
      </c>
      <c r="AM82" s="966"/>
      <c r="AN82" s="966"/>
      <c r="AO82" s="966"/>
      <c r="AP82" s="966"/>
      <c r="AQ82" s="50"/>
      <c r="AR82" s="984"/>
      <c r="AS82" s="985"/>
      <c r="AT82" s="567"/>
    </row>
    <row r="83" spans="1:46" s="150" customFormat="1" ht="33" customHeight="1" thickBot="1">
      <c r="A83" s="564"/>
      <c r="B83" s="1034" t="s">
        <v>829</v>
      </c>
      <c r="C83" s="1035"/>
      <c r="D83" s="1035"/>
      <c r="E83" s="1035"/>
      <c r="F83" s="1036"/>
      <c r="G83" s="142"/>
      <c r="H83" s="144"/>
      <c r="I83" s="144"/>
      <c r="J83" s="149"/>
      <c r="K83" s="148"/>
      <c r="L83" s="141"/>
      <c r="M83" s="141"/>
      <c r="N83" s="141"/>
      <c r="O83" s="141"/>
      <c r="P83" s="147"/>
      <c r="Q83" s="147"/>
      <c r="R83" s="141"/>
      <c r="S83" s="147"/>
      <c r="T83" s="147"/>
      <c r="U83" s="88"/>
      <c r="V83" s="144"/>
      <c r="W83" s="144"/>
      <c r="X83" s="88">
        <f t="shared" si="48"/>
        <v>0</v>
      </c>
      <c r="Y83" s="144"/>
      <c r="Z83" s="144"/>
      <c r="AA83" s="88">
        <f t="shared" si="49"/>
        <v>0</v>
      </c>
      <c r="AB83" s="144"/>
      <c r="AC83" s="144"/>
      <c r="AD83" s="88">
        <f t="shared" si="50"/>
        <v>0</v>
      </c>
      <c r="AE83" s="144"/>
      <c r="AF83" s="144"/>
      <c r="AG83" s="88">
        <f t="shared" si="51"/>
        <v>0</v>
      </c>
      <c r="AH83" s="144"/>
      <c r="AI83" s="144"/>
      <c r="AJ83" s="88">
        <f t="shared" si="52"/>
        <v>0</v>
      </c>
      <c r="AK83" s="88"/>
      <c r="AL83" s="146">
        <f>AJ83+AG83+AD83+AA83+X83+U83+R83+J83</f>
        <v>0</v>
      </c>
      <c r="AM83" s="145"/>
      <c r="AN83" s="144"/>
      <c r="AO83" s="144"/>
      <c r="AP83" s="143"/>
      <c r="AQ83" s="50"/>
      <c r="AR83" s="142"/>
      <c r="AS83" s="141"/>
      <c r="AT83" s="563"/>
    </row>
    <row r="84" spans="1:46" ht="38.25" customHeight="1" thickBot="1">
      <c r="A84" s="1046" t="s">
        <v>828</v>
      </c>
      <c r="B84" s="989" t="s">
        <v>822</v>
      </c>
      <c r="C84" s="961" t="s">
        <v>827</v>
      </c>
      <c r="D84" s="961"/>
      <c r="E84" s="217">
        <v>2017</v>
      </c>
      <c r="F84" s="217" t="s">
        <v>826</v>
      </c>
      <c r="G84" s="67">
        <v>5</v>
      </c>
      <c r="H84" s="68">
        <v>1000</v>
      </c>
      <c r="I84" s="68">
        <v>12</v>
      </c>
      <c r="J84" s="70">
        <f t="shared" ref="J84:J91" si="58">G84*H84*I84</f>
        <v>60000</v>
      </c>
      <c r="K84" s="69"/>
      <c r="L84" s="68"/>
      <c r="M84" s="68"/>
      <c r="N84" s="68"/>
      <c r="O84" s="68"/>
      <c r="P84" s="68"/>
      <c r="Q84" s="68"/>
      <c r="R84" s="66">
        <f t="shared" ref="R84:R91" si="59">(K84*L84*M84*N84)+(K84*L84*P84)+O84+(K84*L84*Q84)</f>
        <v>0</v>
      </c>
      <c r="S84" s="67"/>
      <c r="T84" s="67"/>
      <c r="U84" s="66">
        <f t="shared" ref="U84:U91" si="60">S84*T84</f>
        <v>0</v>
      </c>
      <c r="V84" s="67"/>
      <c r="W84" s="67"/>
      <c r="X84" s="66">
        <f t="shared" si="48"/>
        <v>0</v>
      </c>
      <c r="Y84" s="67"/>
      <c r="Z84" s="67"/>
      <c r="AA84" s="66">
        <f t="shared" si="49"/>
        <v>0</v>
      </c>
      <c r="AB84" s="67"/>
      <c r="AC84" s="67"/>
      <c r="AD84" s="66">
        <f t="shared" si="50"/>
        <v>0</v>
      </c>
      <c r="AE84" s="67"/>
      <c r="AF84" s="67"/>
      <c r="AG84" s="66">
        <f t="shared" si="51"/>
        <v>0</v>
      </c>
      <c r="AH84" s="67"/>
      <c r="AI84" s="67"/>
      <c r="AJ84" s="66">
        <f t="shared" si="52"/>
        <v>0</v>
      </c>
      <c r="AK84" s="66"/>
      <c r="AL84" s="51">
        <f t="shared" ref="AL84:AL96" si="61">AJ84+AG84+AD84+AA84+X84+U84+R84+J84+AK84</f>
        <v>60000</v>
      </c>
      <c r="AM84" s="964">
        <f>SUM(AL84:AL87)</f>
        <v>66600</v>
      </c>
      <c r="AN84" s="964">
        <v>60000</v>
      </c>
      <c r="AO84" s="964"/>
      <c r="AP84" s="964">
        <f>AM84-AN84-AO84</f>
        <v>6600</v>
      </c>
      <c r="AQ84" s="50"/>
      <c r="AR84" s="967">
        <v>60000</v>
      </c>
      <c r="AS84" s="969">
        <v>6600</v>
      </c>
      <c r="AT84" s="569">
        <f>AM84-AR84-AS84</f>
        <v>0</v>
      </c>
    </row>
    <row r="85" spans="1:46" ht="42" customHeight="1" thickBot="1">
      <c r="A85" s="1047"/>
      <c r="B85" s="990"/>
      <c r="C85" s="962"/>
      <c r="D85" s="962"/>
      <c r="E85" s="217">
        <v>2017</v>
      </c>
      <c r="F85" s="220" t="s">
        <v>825</v>
      </c>
      <c r="G85" s="61"/>
      <c r="H85" s="62"/>
      <c r="I85" s="62"/>
      <c r="J85" s="64">
        <f t="shared" si="58"/>
        <v>0</v>
      </c>
      <c r="K85" s="63"/>
      <c r="L85" s="62"/>
      <c r="M85" s="62"/>
      <c r="N85" s="62"/>
      <c r="O85" s="62"/>
      <c r="P85" s="62"/>
      <c r="Q85" s="62"/>
      <c r="R85" s="60">
        <f t="shared" si="59"/>
        <v>0</v>
      </c>
      <c r="S85" s="61"/>
      <c r="T85" s="61"/>
      <c r="U85" s="60">
        <f t="shared" si="60"/>
        <v>0</v>
      </c>
      <c r="V85" s="61"/>
      <c r="W85" s="61"/>
      <c r="X85" s="60">
        <f t="shared" si="48"/>
        <v>0</v>
      </c>
      <c r="Y85" s="61"/>
      <c r="Z85" s="61"/>
      <c r="AA85" s="60">
        <f t="shared" si="49"/>
        <v>0</v>
      </c>
      <c r="AB85" s="61"/>
      <c r="AC85" s="61"/>
      <c r="AD85" s="60">
        <f t="shared" si="50"/>
        <v>0</v>
      </c>
      <c r="AE85" s="61"/>
      <c r="AF85" s="61"/>
      <c r="AG85" s="60">
        <f t="shared" si="51"/>
        <v>0</v>
      </c>
      <c r="AH85" s="61"/>
      <c r="AI85" s="61"/>
      <c r="AJ85" s="60">
        <f t="shared" si="52"/>
        <v>0</v>
      </c>
      <c r="AK85" s="60"/>
      <c r="AL85" s="51">
        <f t="shared" si="61"/>
        <v>0</v>
      </c>
      <c r="AM85" s="965"/>
      <c r="AN85" s="965"/>
      <c r="AO85" s="965"/>
      <c r="AP85" s="965"/>
      <c r="AQ85" s="50"/>
      <c r="AR85" s="968"/>
      <c r="AS85" s="970"/>
      <c r="AT85" s="567"/>
    </row>
    <row r="86" spans="1:46" ht="27.75" customHeight="1" thickBot="1">
      <c r="A86" s="1047"/>
      <c r="B86" s="990"/>
      <c r="C86" s="962"/>
      <c r="D86" s="962"/>
      <c r="E86" s="217">
        <v>2018</v>
      </c>
      <c r="F86" s="220" t="s">
        <v>824</v>
      </c>
      <c r="G86" s="61"/>
      <c r="H86" s="62"/>
      <c r="I86" s="62"/>
      <c r="J86" s="64">
        <f t="shared" si="58"/>
        <v>0</v>
      </c>
      <c r="K86" s="63">
        <v>1</v>
      </c>
      <c r="L86" s="62">
        <v>2</v>
      </c>
      <c r="M86" s="62">
        <v>10</v>
      </c>
      <c r="N86" s="62">
        <v>60</v>
      </c>
      <c r="O86" s="62"/>
      <c r="P86" s="62">
        <v>700</v>
      </c>
      <c r="Q86" s="62">
        <v>2000</v>
      </c>
      <c r="R86" s="60">
        <f t="shared" si="59"/>
        <v>6600</v>
      </c>
      <c r="S86" s="61"/>
      <c r="T86" s="61"/>
      <c r="U86" s="60">
        <f t="shared" si="60"/>
        <v>0</v>
      </c>
      <c r="V86" s="61"/>
      <c r="W86" s="61"/>
      <c r="X86" s="60">
        <f t="shared" si="48"/>
        <v>0</v>
      </c>
      <c r="Y86" s="61"/>
      <c r="Z86" s="61"/>
      <c r="AA86" s="60">
        <f t="shared" si="49"/>
        <v>0</v>
      </c>
      <c r="AB86" s="61"/>
      <c r="AC86" s="61"/>
      <c r="AD86" s="60">
        <f t="shared" si="50"/>
        <v>0</v>
      </c>
      <c r="AE86" s="61"/>
      <c r="AF86" s="61"/>
      <c r="AG86" s="60">
        <f t="shared" si="51"/>
        <v>0</v>
      </c>
      <c r="AH86" s="61"/>
      <c r="AI86" s="61"/>
      <c r="AJ86" s="60">
        <f t="shared" si="52"/>
        <v>0</v>
      </c>
      <c r="AK86" s="60"/>
      <c r="AL86" s="51">
        <f t="shared" si="61"/>
        <v>6600</v>
      </c>
      <c r="AM86" s="965"/>
      <c r="AN86" s="965"/>
      <c r="AO86" s="965"/>
      <c r="AP86" s="965"/>
      <c r="AQ86" s="50"/>
      <c r="AR86" s="968"/>
      <c r="AS86" s="970"/>
      <c r="AT86" s="567"/>
    </row>
    <row r="87" spans="1:46" ht="32.25" customHeight="1" thickBot="1">
      <c r="A87" s="1048"/>
      <c r="B87" s="991"/>
      <c r="C87" s="963"/>
      <c r="D87" s="963"/>
      <c r="E87" s="217">
        <v>2018</v>
      </c>
      <c r="F87" s="215" t="s">
        <v>823</v>
      </c>
      <c r="G87" s="58"/>
      <c r="H87" s="53"/>
      <c r="I87" s="53"/>
      <c r="J87" s="57">
        <f t="shared" si="58"/>
        <v>0</v>
      </c>
      <c r="K87" s="56"/>
      <c r="L87" s="55"/>
      <c r="M87" s="53"/>
      <c r="N87" s="53"/>
      <c r="O87" s="53"/>
      <c r="P87" s="53"/>
      <c r="Q87" s="53"/>
      <c r="R87" s="54">
        <f t="shared" si="59"/>
        <v>0</v>
      </c>
      <c r="S87" s="53"/>
      <c r="T87" s="53"/>
      <c r="U87" s="52">
        <f t="shared" si="60"/>
        <v>0</v>
      </c>
      <c r="V87" s="53"/>
      <c r="W87" s="53"/>
      <c r="X87" s="52">
        <f t="shared" si="48"/>
        <v>0</v>
      </c>
      <c r="Y87" s="53"/>
      <c r="Z87" s="53"/>
      <c r="AA87" s="52">
        <f t="shared" si="49"/>
        <v>0</v>
      </c>
      <c r="AB87" s="53"/>
      <c r="AC87" s="53"/>
      <c r="AD87" s="52">
        <f t="shared" si="50"/>
        <v>0</v>
      </c>
      <c r="AE87" s="53"/>
      <c r="AF87" s="53"/>
      <c r="AG87" s="52">
        <f t="shared" si="51"/>
        <v>0</v>
      </c>
      <c r="AH87" s="53"/>
      <c r="AI87" s="53"/>
      <c r="AJ87" s="52">
        <f t="shared" si="52"/>
        <v>0</v>
      </c>
      <c r="AK87" s="52"/>
      <c r="AL87" s="51">
        <f t="shared" si="61"/>
        <v>0</v>
      </c>
      <c r="AM87" s="966"/>
      <c r="AN87" s="966"/>
      <c r="AO87" s="966"/>
      <c r="AP87" s="966"/>
      <c r="AQ87" s="50"/>
      <c r="AR87" s="968"/>
      <c r="AS87" s="970"/>
      <c r="AT87" s="567"/>
    </row>
    <row r="88" spans="1:46" ht="31.5" customHeight="1" thickBot="1">
      <c r="A88" s="564"/>
      <c r="B88" s="1034" t="s">
        <v>821</v>
      </c>
      <c r="C88" s="1035"/>
      <c r="D88" s="1035"/>
      <c r="E88" s="1035"/>
      <c r="F88" s="1036"/>
      <c r="G88" s="67"/>
      <c r="H88" s="68"/>
      <c r="I88" s="68"/>
      <c r="J88" s="70">
        <f t="shared" si="58"/>
        <v>0</v>
      </c>
      <c r="K88" s="69"/>
      <c r="L88" s="68"/>
      <c r="M88" s="68"/>
      <c r="N88" s="68"/>
      <c r="O88" s="68"/>
      <c r="P88" s="68"/>
      <c r="Q88" s="68"/>
      <c r="R88" s="66">
        <f t="shared" si="59"/>
        <v>0</v>
      </c>
      <c r="S88" s="67"/>
      <c r="T88" s="67"/>
      <c r="U88" s="66">
        <f t="shared" si="60"/>
        <v>0</v>
      </c>
      <c r="V88" s="67"/>
      <c r="W88" s="67"/>
      <c r="X88" s="66">
        <f t="shared" si="48"/>
        <v>0</v>
      </c>
      <c r="Y88" s="67"/>
      <c r="Z88" s="67"/>
      <c r="AA88" s="66">
        <f t="shared" si="49"/>
        <v>0</v>
      </c>
      <c r="AB88" s="67"/>
      <c r="AC88" s="67"/>
      <c r="AD88" s="66">
        <f t="shared" si="50"/>
        <v>0</v>
      </c>
      <c r="AE88" s="67"/>
      <c r="AF88" s="67"/>
      <c r="AG88" s="66">
        <f t="shared" si="51"/>
        <v>0</v>
      </c>
      <c r="AH88" s="67"/>
      <c r="AI88" s="67"/>
      <c r="AJ88" s="66">
        <f t="shared" si="52"/>
        <v>0</v>
      </c>
      <c r="AK88" s="66"/>
      <c r="AL88" s="51">
        <f t="shared" si="61"/>
        <v>0</v>
      </c>
      <c r="AM88" s="515">
        <f>SUM(AL88:AL88)</f>
        <v>0</v>
      </c>
      <c r="AN88" s="515"/>
      <c r="AO88" s="515">
        <f>AM88</f>
        <v>0</v>
      </c>
      <c r="AP88" s="515">
        <f>AM88-AN88-AO88</f>
        <v>0</v>
      </c>
      <c r="AQ88" s="50"/>
      <c r="AR88" s="529"/>
      <c r="AS88" s="531"/>
      <c r="AT88" s="567"/>
    </row>
    <row r="89" spans="1:46" ht="37.5" customHeight="1" thickBot="1">
      <c r="A89" s="958" t="s">
        <v>820</v>
      </c>
      <c r="B89" s="989" t="s">
        <v>334</v>
      </c>
      <c r="C89" s="961" t="s">
        <v>819</v>
      </c>
      <c r="D89" s="961"/>
      <c r="E89" s="71">
        <v>2017</v>
      </c>
      <c r="F89" s="71" t="s">
        <v>337</v>
      </c>
      <c r="G89" s="67"/>
      <c r="H89" s="68"/>
      <c r="I89" s="68"/>
      <c r="J89" s="70">
        <f t="shared" si="58"/>
        <v>0</v>
      </c>
      <c r="K89" s="69"/>
      <c r="L89" s="68"/>
      <c r="M89" s="68"/>
      <c r="N89" s="68"/>
      <c r="O89" s="68"/>
      <c r="P89" s="68"/>
      <c r="Q89" s="68"/>
      <c r="R89" s="66">
        <f t="shared" si="59"/>
        <v>0</v>
      </c>
      <c r="S89" s="67"/>
      <c r="T89" s="67"/>
      <c r="U89" s="66">
        <f t="shared" si="60"/>
        <v>0</v>
      </c>
      <c r="V89" s="67"/>
      <c r="W89" s="67"/>
      <c r="X89" s="66">
        <f t="shared" si="48"/>
        <v>0</v>
      </c>
      <c r="Y89" s="67"/>
      <c r="Z89" s="67"/>
      <c r="AA89" s="66">
        <f t="shared" si="49"/>
        <v>0</v>
      </c>
      <c r="AB89" s="67"/>
      <c r="AC89" s="67"/>
      <c r="AD89" s="66">
        <f t="shared" si="50"/>
        <v>0</v>
      </c>
      <c r="AE89" s="67"/>
      <c r="AF89" s="67"/>
      <c r="AG89" s="66">
        <f t="shared" si="51"/>
        <v>0</v>
      </c>
      <c r="AH89" s="67"/>
      <c r="AI89" s="67"/>
      <c r="AJ89" s="66">
        <f t="shared" si="52"/>
        <v>0</v>
      </c>
      <c r="AK89" s="66"/>
      <c r="AL89" s="51">
        <f t="shared" si="61"/>
        <v>0</v>
      </c>
      <c r="AM89" s="964">
        <f>SUM(AL89:AL96)</f>
        <v>0</v>
      </c>
      <c r="AN89" s="964"/>
      <c r="AO89" s="964">
        <f>AM89</f>
        <v>0</v>
      </c>
      <c r="AP89" s="964">
        <f>AM89-AN89-AO89</f>
        <v>0</v>
      </c>
      <c r="AQ89" s="50"/>
      <c r="AR89" s="1012"/>
      <c r="AS89" s="1050"/>
      <c r="AT89" s="567"/>
    </row>
    <row r="90" spans="1:46" ht="50.25" customHeight="1" thickBot="1">
      <c r="A90" s="959"/>
      <c r="B90" s="990"/>
      <c r="C90" s="962"/>
      <c r="D90" s="962"/>
      <c r="E90" s="71">
        <v>2017</v>
      </c>
      <c r="F90" s="65" t="s">
        <v>818</v>
      </c>
      <c r="G90" s="61"/>
      <c r="H90" s="62"/>
      <c r="I90" s="62"/>
      <c r="J90" s="64">
        <f t="shared" si="58"/>
        <v>0</v>
      </c>
      <c r="K90" s="63"/>
      <c r="L90" s="62"/>
      <c r="M90" s="62"/>
      <c r="N90" s="62"/>
      <c r="O90" s="62"/>
      <c r="P90" s="62"/>
      <c r="Q90" s="62"/>
      <c r="R90" s="60">
        <f t="shared" si="59"/>
        <v>0</v>
      </c>
      <c r="S90" s="61"/>
      <c r="T90" s="61"/>
      <c r="U90" s="60">
        <f t="shared" si="60"/>
        <v>0</v>
      </c>
      <c r="V90" s="61"/>
      <c r="W90" s="61"/>
      <c r="X90" s="60">
        <f t="shared" si="48"/>
        <v>0</v>
      </c>
      <c r="Y90" s="61"/>
      <c r="Z90" s="61"/>
      <c r="AA90" s="60">
        <f t="shared" si="49"/>
        <v>0</v>
      </c>
      <c r="AB90" s="61"/>
      <c r="AC90" s="61"/>
      <c r="AD90" s="60">
        <f t="shared" si="50"/>
        <v>0</v>
      </c>
      <c r="AE90" s="61"/>
      <c r="AF90" s="61"/>
      <c r="AG90" s="60">
        <f t="shared" si="51"/>
        <v>0</v>
      </c>
      <c r="AH90" s="61"/>
      <c r="AI90" s="61"/>
      <c r="AJ90" s="60">
        <f t="shared" si="52"/>
        <v>0</v>
      </c>
      <c r="AK90" s="60"/>
      <c r="AL90" s="51">
        <f t="shared" si="61"/>
        <v>0</v>
      </c>
      <c r="AM90" s="965"/>
      <c r="AN90" s="965"/>
      <c r="AO90" s="965"/>
      <c r="AP90" s="965"/>
      <c r="AQ90" s="50"/>
      <c r="AR90" s="1049"/>
      <c r="AS90" s="1051"/>
      <c r="AT90" s="567"/>
    </row>
    <row r="91" spans="1:46" ht="38.25" customHeight="1">
      <c r="A91" s="959"/>
      <c r="B91" s="990"/>
      <c r="C91" s="962"/>
      <c r="D91" s="962"/>
      <c r="E91" s="71">
        <v>2017</v>
      </c>
      <c r="F91" s="65" t="s">
        <v>336</v>
      </c>
      <c r="G91" s="61"/>
      <c r="H91" s="62"/>
      <c r="I91" s="62"/>
      <c r="J91" s="64">
        <f t="shared" si="58"/>
        <v>0</v>
      </c>
      <c r="K91" s="63"/>
      <c r="L91" s="62"/>
      <c r="M91" s="62"/>
      <c r="N91" s="62"/>
      <c r="O91" s="62"/>
      <c r="P91" s="62"/>
      <c r="Q91" s="62"/>
      <c r="R91" s="60">
        <f t="shared" si="59"/>
        <v>0</v>
      </c>
      <c r="S91" s="61"/>
      <c r="T91" s="61"/>
      <c r="U91" s="60">
        <f t="shared" si="60"/>
        <v>0</v>
      </c>
      <c r="V91" s="61"/>
      <c r="W91" s="61"/>
      <c r="X91" s="60">
        <f t="shared" si="48"/>
        <v>0</v>
      </c>
      <c r="Y91" s="61"/>
      <c r="Z91" s="61"/>
      <c r="AA91" s="60">
        <f t="shared" si="49"/>
        <v>0</v>
      </c>
      <c r="AB91" s="61"/>
      <c r="AC91" s="61"/>
      <c r="AD91" s="60">
        <f t="shared" si="50"/>
        <v>0</v>
      </c>
      <c r="AE91" s="61"/>
      <c r="AF91" s="61"/>
      <c r="AG91" s="60">
        <f t="shared" si="51"/>
        <v>0</v>
      </c>
      <c r="AH91" s="61"/>
      <c r="AI91" s="61"/>
      <c r="AJ91" s="60">
        <f t="shared" si="52"/>
        <v>0</v>
      </c>
      <c r="AK91" s="60"/>
      <c r="AL91" s="51">
        <f t="shared" si="61"/>
        <v>0</v>
      </c>
      <c r="AM91" s="965"/>
      <c r="AN91" s="965"/>
      <c r="AO91" s="965"/>
      <c r="AP91" s="965"/>
      <c r="AQ91" s="50"/>
      <c r="AR91" s="1049"/>
      <c r="AS91" s="1051"/>
      <c r="AT91" s="567"/>
    </row>
    <row r="92" spans="1:46" ht="41.25" customHeight="1">
      <c r="A92" s="959"/>
      <c r="B92" s="990"/>
      <c r="C92" s="962"/>
      <c r="D92" s="962"/>
      <c r="E92" s="65">
        <v>2018</v>
      </c>
      <c r="F92" s="65" t="s">
        <v>817</v>
      </c>
      <c r="G92" s="61"/>
      <c r="H92" s="62"/>
      <c r="I92" s="62"/>
      <c r="J92" s="64"/>
      <c r="K92" s="63"/>
      <c r="L92" s="62"/>
      <c r="M92" s="62"/>
      <c r="N92" s="62"/>
      <c r="O92" s="62"/>
      <c r="P92" s="62"/>
      <c r="Q92" s="62"/>
      <c r="R92" s="52"/>
      <c r="S92" s="61"/>
      <c r="T92" s="61"/>
      <c r="U92" s="60"/>
      <c r="V92" s="61"/>
      <c r="W92" s="61"/>
      <c r="X92" s="60"/>
      <c r="Y92" s="61"/>
      <c r="Z92" s="61"/>
      <c r="AA92" s="60"/>
      <c r="AB92" s="61"/>
      <c r="AC92" s="61"/>
      <c r="AD92" s="60"/>
      <c r="AE92" s="61"/>
      <c r="AF92" s="61"/>
      <c r="AG92" s="60"/>
      <c r="AH92" s="61"/>
      <c r="AI92" s="61"/>
      <c r="AJ92" s="60"/>
      <c r="AK92" s="60"/>
      <c r="AL92" s="51">
        <f t="shared" si="61"/>
        <v>0</v>
      </c>
      <c r="AM92" s="965"/>
      <c r="AN92" s="965"/>
      <c r="AO92" s="965"/>
      <c r="AP92" s="965"/>
      <c r="AQ92" s="50"/>
      <c r="AR92" s="1049"/>
      <c r="AS92" s="1051"/>
      <c r="AT92" s="567"/>
    </row>
    <row r="93" spans="1:46" ht="51" customHeight="1">
      <c r="A93" s="959"/>
      <c r="B93" s="990"/>
      <c r="C93" s="962"/>
      <c r="D93" s="962"/>
      <c r="E93" s="65">
        <v>2018</v>
      </c>
      <c r="F93" s="65" t="s">
        <v>333</v>
      </c>
      <c r="G93" s="61"/>
      <c r="H93" s="62"/>
      <c r="I93" s="62"/>
      <c r="J93" s="64"/>
      <c r="K93" s="63"/>
      <c r="L93" s="62"/>
      <c r="M93" s="62"/>
      <c r="N93" s="62"/>
      <c r="O93" s="62"/>
      <c r="P93" s="62"/>
      <c r="Q93" s="62"/>
      <c r="R93" s="52"/>
      <c r="S93" s="61"/>
      <c r="T93" s="61"/>
      <c r="U93" s="60"/>
      <c r="V93" s="61"/>
      <c r="W93" s="61"/>
      <c r="X93" s="60"/>
      <c r="Y93" s="61"/>
      <c r="Z93" s="61"/>
      <c r="AA93" s="60"/>
      <c r="AB93" s="61"/>
      <c r="AC93" s="61"/>
      <c r="AD93" s="60"/>
      <c r="AE93" s="61"/>
      <c r="AF93" s="61"/>
      <c r="AG93" s="60"/>
      <c r="AH93" s="61"/>
      <c r="AI93" s="61"/>
      <c r="AJ93" s="60"/>
      <c r="AK93" s="60"/>
      <c r="AL93" s="51">
        <f t="shared" si="61"/>
        <v>0</v>
      </c>
      <c r="AM93" s="965"/>
      <c r="AN93" s="965"/>
      <c r="AO93" s="965"/>
      <c r="AP93" s="965"/>
      <c r="AQ93" s="50"/>
      <c r="AR93" s="1049"/>
      <c r="AS93" s="1051"/>
      <c r="AT93" s="567"/>
    </row>
    <row r="94" spans="1:46" ht="42" customHeight="1">
      <c r="A94" s="959"/>
      <c r="B94" s="990"/>
      <c r="C94" s="962"/>
      <c r="D94" s="962"/>
      <c r="E94" s="65">
        <v>2018</v>
      </c>
      <c r="F94" s="65" t="s">
        <v>332</v>
      </c>
      <c r="G94" s="61"/>
      <c r="H94" s="62"/>
      <c r="I94" s="62"/>
      <c r="J94" s="64"/>
      <c r="K94" s="63"/>
      <c r="L94" s="62"/>
      <c r="M94" s="62"/>
      <c r="N94" s="62"/>
      <c r="O94" s="62"/>
      <c r="P94" s="62"/>
      <c r="Q94" s="62"/>
      <c r="R94" s="52"/>
      <c r="S94" s="61"/>
      <c r="T94" s="61"/>
      <c r="U94" s="60"/>
      <c r="V94" s="61"/>
      <c r="W94" s="61"/>
      <c r="X94" s="60"/>
      <c r="Y94" s="61"/>
      <c r="Z94" s="61"/>
      <c r="AA94" s="60"/>
      <c r="AB94" s="61"/>
      <c r="AC94" s="61"/>
      <c r="AD94" s="60"/>
      <c r="AE94" s="61"/>
      <c r="AF94" s="61"/>
      <c r="AG94" s="60"/>
      <c r="AH94" s="61"/>
      <c r="AI94" s="61"/>
      <c r="AJ94" s="60"/>
      <c r="AK94" s="60"/>
      <c r="AL94" s="51">
        <f t="shared" si="61"/>
        <v>0</v>
      </c>
      <c r="AM94" s="965"/>
      <c r="AN94" s="965"/>
      <c r="AO94" s="965"/>
      <c r="AP94" s="965"/>
      <c r="AQ94" s="50"/>
      <c r="AR94" s="1049"/>
      <c r="AS94" s="1051"/>
      <c r="AT94" s="567"/>
    </row>
    <row r="95" spans="1:46" ht="56.25" customHeight="1">
      <c r="A95" s="959"/>
      <c r="B95" s="990"/>
      <c r="C95" s="962"/>
      <c r="D95" s="962"/>
      <c r="E95" s="65">
        <v>2018</v>
      </c>
      <c r="F95" s="65" t="s">
        <v>816</v>
      </c>
      <c r="G95" s="61"/>
      <c r="H95" s="62"/>
      <c r="I95" s="62"/>
      <c r="J95" s="64"/>
      <c r="K95" s="63"/>
      <c r="L95" s="62"/>
      <c r="M95" s="62"/>
      <c r="N95" s="62"/>
      <c r="O95" s="62"/>
      <c r="P95" s="62"/>
      <c r="Q95" s="62"/>
      <c r="R95" s="52"/>
      <c r="S95" s="61"/>
      <c r="T95" s="61"/>
      <c r="U95" s="60"/>
      <c r="V95" s="61"/>
      <c r="W95" s="61"/>
      <c r="X95" s="60"/>
      <c r="Y95" s="61"/>
      <c r="Z95" s="61"/>
      <c r="AA95" s="60"/>
      <c r="AB95" s="61"/>
      <c r="AC95" s="61"/>
      <c r="AD95" s="60"/>
      <c r="AE95" s="61"/>
      <c r="AF95" s="61"/>
      <c r="AG95" s="60"/>
      <c r="AH95" s="61"/>
      <c r="AI95" s="61"/>
      <c r="AJ95" s="60"/>
      <c r="AK95" s="60"/>
      <c r="AL95" s="51">
        <f t="shared" si="61"/>
        <v>0</v>
      </c>
      <c r="AM95" s="965"/>
      <c r="AN95" s="965"/>
      <c r="AO95" s="965"/>
      <c r="AP95" s="965"/>
      <c r="AQ95" s="50"/>
      <c r="AR95" s="1049"/>
      <c r="AS95" s="1051"/>
      <c r="AT95" s="567"/>
    </row>
    <row r="96" spans="1:46" ht="52.5" customHeight="1" thickBot="1">
      <c r="A96" s="959"/>
      <c r="B96" s="990"/>
      <c r="C96" s="962"/>
      <c r="D96" s="962"/>
      <c r="E96" s="65">
        <v>2018</v>
      </c>
      <c r="F96" s="65" t="s">
        <v>815</v>
      </c>
      <c r="G96" s="61"/>
      <c r="H96" s="62"/>
      <c r="I96" s="62"/>
      <c r="J96" s="64"/>
      <c r="K96" s="63"/>
      <c r="L96" s="62"/>
      <c r="M96" s="62"/>
      <c r="N96" s="62"/>
      <c r="O96" s="62"/>
      <c r="P96" s="62"/>
      <c r="Q96" s="62"/>
      <c r="R96" s="52"/>
      <c r="S96" s="61"/>
      <c r="T96" s="61"/>
      <c r="U96" s="60"/>
      <c r="V96" s="61"/>
      <c r="W96" s="61"/>
      <c r="X96" s="60"/>
      <c r="Y96" s="61"/>
      <c r="Z96" s="61"/>
      <c r="AA96" s="60"/>
      <c r="AB96" s="61"/>
      <c r="AC96" s="61"/>
      <c r="AD96" s="60"/>
      <c r="AE96" s="61"/>
      <c r="AF96" s="61"/>
      <c r="AG96" s="60"/>
      <c r="AH96" s="61"/>
      <c r="AI96" s="61"/>
      <c r="AJ96" s="60"/>
      <c r="AK96" s="60"/>
      <c r="AL96" s="51">
        <f t="shared" si="61"/>
        <v>0</v>
      </c>
      <c r="AM96" s="965"/>
      <c r="AN96" s="965"/>
      <c r="AO96" s="965"/>
      <c r="AP96" s="965"/>
      <c r="AQ96" s="50"/>
      <c r="AR96" s="1049"/>
      <c r="AS96" s="1051"/>
      <c r="AT96" s="567"/>
    </row>
    <row r="97" spans="1:46" s="150" customFormat="1" ht="33" customHeight="1" thickBot="1">
      <c r="A97" s="1034" t="s">
        <v>950</v>
      </c>
      <c r="B97" s="1035"/>
      <c r="C97" s="1035"/>
      <c r="D97" s="1035"/>
      <c r="E97" s="1035"/>
      <c r="F97" s="1036"/>
      <c r="G97" s="185"/>
      <c r="H97" s="178"/>
      <c r="I97" s="178"/>
      <c r="J97" s="186"/>
      <c r="K97" s="185"/>
      <c r="L97" s="184"/>
      <c r="M97" s="184"/>
      <c r="N97" s="184"/>
      <c r="O97" s="184"/>
      <c r="P97" s="183"/>
      <c r="Q97" s="183"/>
      <c r="R97" s="182"/>
      <c r="S97" s="178"/>
      <c r="T97" s="178"/>
      <c r="U97" s="181"/>
      <c r="V97" s="178"/>
      <c r="W97" s="178"/>
      <c r="X97" s="181"/>
      <c r="Y97" s="178"/>
      <c r="Z97" s="178"/>
      <c r="AA97" s="180"/>
      <c r="AB97" s="178"/>
      <c r="AC97" s="178"/>
      <c r="AD97" s="180"/>
      <c r="AE97" s="178"/>
      <c r="AF97" s="178"/>
      <c r="AG97" s="180"/>
      <c r="AH97" s="178"/>
      <c r="AI97" s="178"/>
      <c r="AJ97" s="180"/>
      <c r="AK97" s="180"/>
      <c r="AL97" s="302"/>
      <c r="AM97" s="179"/>
      <c r="AN97" s="178"/>
      <c r="AO97" s="178"/>
      <c r="AP97" s="177"/>
      <c r="AQ97" s="50"/>
      <c r="AR97" s="158"/>
      <c r="AS97" s="157"/>
      <c r="AT97" s="563"/>
    </row>
    <row r="98" spans="1:46" s="318" customFormat="1" ht="28.5" customHeight="1">
      <c r="A98" s="971" t="s">
        <v>951</v>
      </c>
      <c r="B98" s="958" t="s">
        <v>964</v>
      </c>
      <c r="C98" s="958" t="s">
        <v>953</v>
      </c>
      <c r="D98" s="1037"/>
      <c r="E98" s="328">
        <v>2017</v>
      </c>
      <c r="F98" s="65" t="s">
        <v>956</v>
      </c>
      <c r="G98" s="264">
        <v>0</v>
      </c>
      <c r="H98" s="324">
        <v>0</v>
      </c>
      <c r="I98" s="324"/>
      <c r="J98" s="327">
        <f>G98*H98*I98</f>
        <v>0</v>
      </c>
      <c r="K98" s="326">
        <v>0</v>
      </c>
      <c r="L98" s="325">
        <v>0</v>
      </c>
      <c r="M98" s="324">
        <v>0</v>
      </c>
      <c r="N98" s="324">
        <v>0</v>
      </c>
      <c r="O98" s="324">
        <v>0</v>
      </c>
      <c r="P98" s="324">
        <v>0</v>
      </c>
      <c r="Q98" s="324">
        <v>0</v>
      </c>
      <c r="R98" s="260">
        <f>(K98*L98*M98*N98)+(K98*L98*P98)+O98+(K98*L98*Q98)</f>
        <v>0</v>
      </c>
      <c r="S98" s="324">
        <v>0</v>
      </c>
      <c r="T98" s="324">
        <v>0</v>
      </c>
      <c r="U98" s="260">
        <f>S98*T98</f>
        <v>0</v>
      </c>
      <c r="V98" s="324">
        <v>0</v>
      </c>
      <c r="W98" s="324">
        <v>0</v>
      </c>
      <c r="X98" s="260">
        <f>W98*V98</f>
        <v>0</v>
      </c>
      <c r="Y98" s="324">
        <v>0</v>
      </c>
      <c r="Z98" s="324">
        <v>0</v>
      </c>
      <c r="AA98" s="260">
        <f>Y98*Z98</f>
        <v>0</v>
      </c>
      <c r="AB98" s="324">
        <v>0</v>
      </c>
      <c r="AC98" s="324">
        <v>0</v>
      </c>
      <c r="AD98" s="260">
        <f>AB98*AC98</f>
        <v>0</v>
      </c>
      <c r="AE98" s="324">
        <v>0</v>
      </c>
      <c r="AF98" s="324">
        <v>0</v>
      </c>
      <c r="AG98" s="260">
        <f>AE98*AF98</f>
        <v>0</v>
      </c>
      <c r="AH98" s="324">
        <v>0</v>
      </c>
      <c r="AI98" s="324">
        <v>0</v>
      </c>
      <c r="AJ98" s="260">
        <f>AI98+AH98</f>
        <v>0</v>
      </c>
      <c r="AK98" s="260"/>
      <c r="AL98" s="306">
        <f>AJ98+AG98+AD98+AA98+X98+U98+R98+J98+AK98</f>
        <v>0</v>
      </c>
      <c r="AM98" s="1040">
        <f>SUM(AL98:AL104)</f>
        <v>0</v>
      </c>
      <c r="AN98" s="1040">
        <v>0</v>
      </c>
      <c r="AO98" s="1040">
        <v>0</v>
      </c>
      <c r="AP98" s="1043">
        <f>AM98-AN98-AO98</f>
        <v>0</v>
      </c>
      <c r="AQ98" s="308"/>
      <c r="AR98" s="1030">
        <v>0</v>
      </c>
      <c r="AS98" s="1032">
        <v>0</v>
      </c>
      <c r="AT98" s="570"/>
    </row>
    <row r="99" spans="1:46" s="318" customFormat="1" ht="28.5" customHeight="1">
      <c r="A99" s="972"/>
      <c r="B99" s="959"/>
      <c r="C99" s="959"/>
      <c r="D99" s="1038"/>
      <c r="E99" s="323">
        <v>2017</v>
      </c>
      <c r="F99" s="65" t="s">
        <v>336</v>
      </c>
      <c r="G99" s="285"/>
      <c r="H99" s="319"/>
      <c r="I99" s="319"/>
      <c r="J99" s="322">
        <f>G99*H99*I99</f>
        <v>0</v>
      </c>
      <c r="K99" s="321"/>
      <c r="L99" s="320"/>
      <c r="M99" s="319"/>
      <c r="N99" s="319"/>
      <c r="O99" s="319"/>
      <c r="P99" s="319"/>
      <c r="Q99" s="319"/>
      <c r="R99" s="281">
        <f>(K99*L99*M99*N99)+(K99*L99*P99)+O99+(K99*L99*Q99)</f>
        <v>0</v>
      </c>
      <c r="S99" s="319"/>
      <c r="T99" s="319"/>
      <c r="U99" s="281">
        <f>S99*T99</f>
        <v>0</v>
      </c>
      <c r="V99" s="319"/>
      <c r="W99" s="319"/>
      <c r="X99" s="281">
        <f>W99*V99</f>
        <v>0</v>
      </c>
      <c r="Y99" s="319"/>
      <c r="Z99" s="319"/>
      <c r="AA99" s="281">
        <f>Y99*Z99</f>
        <v>0</v>
      </c>
      <c r="AB99" s="319"/>
      <c r="AC99" s="319"/>
      <c r="AD99" s="281">
        <f>AB99*AC99</f>
        <v>0</v>
      </c>
      <c r="AE99" s="319"/>
      <c r="AF99" s="319"/>
      <c r="AG99" s="281">
        <f>AE99*AF99</f>
        <v>0</v>
      </c>
      <c r="AH99" s="319"/>
      <c r="AI99" s="319"/>
      <c r="AJ99" s="281">
        <f>AI99+AH99</f>
        <v>0</v>
      </c>
      <c r="AK99" s="281"/>
      <c r="AL99" s="306">
        <f>AJ99+AG99+AD99+AA99+X99+U99+R99+J99+AK99</f>
        <v>0</v>
      </c>
      <c r="AM99" s="1041"/>
      <c r="AN99" s="1041"/>
      <c r="AO99" s="1041"/>
      <c r="AP99" s="1044"/>
      <c r="AQ99" s="308"/>
      <c r="AR99" s="1031"/>
      <c r="AS99" s="1033"/>
      <c r="AT99" s="570"/>
    </row>
    <row r="100" spans="1:46" s="318" customFormat="1" ht="28.5" customHeight="1">
      <c r="A100" s="972"/>
      <c r="B100" s="959"/>
      <c r="C100" s="959"/>
      <c r="D100" s="1038"/>
      <c r="E100" s="323">
        <v>2018</v>
      </c>
      <c r="F100" s="65" t="s">
        <v>335</v>
      </c>
      <c r="G100" s="319"/>
      <c r="H100" s="319"/>
      <c r="I100" s="319"/>
      <c r="J100" s="322"/>
      <c r="K100" s="321"/>
      <c r="L100" s="320"/>
      <c r="M100" s="319"/>
      <c r="N100" s="319"/>
      <c r="O100" s="319"/>
      <c r="P100" s="319"/>
      <c r="Q100" s="319"/>
      <c r="R100" s="281"/>
      <c r="S100" s="319"/>
      <c r="T100" s="319"/>
      <c r="U100" s="281"/>
      <c r="V100" s="319"/>
      <c r="W100" s="319"/>
      <c r="X100" s="281"/>
      <c r="Y100" s="319"/>
      <c r="Z100" s="319"/>
      <c r="AA100" s="281"/>
      <c r="AB100" s="319"/>
      <c r="AC100" s="319"/>
      <c r="AD100" s="281"/>
      <c r="AE100" s="319"/>
      <c r="AF100" s="319"/>
      <c r="AG100" s="281"/>
      <c r="AH100" s="319"/>
      <c r="AI100" s="319"/>
      <c r="AJ100" s="281"/>
      <c r="AK100" s="281"/>
      <c r="AL100" s="306"/>
      <c r="AM100" s="1041"/>
      <c r="AN100" s="1041"/>
      <c r="AO100" s="1041"/>
      <c r="AP100" s="1044"/>
      <c r="AQ100" s="308"/>
      <c r="AR100" s="1031"/>
      <c r="AS100" s="1033"/>
      <c r="AT100" s="570"/>
    </row>
    <row r="101" spans="1:46" s="318" customFormat="1" ht="28.5" customHeight="1">
      <c r="A101" s="972"/>
      <c r="B101" s="959"/>
      <c r="C101" s="959"/>
      <c r="D101" s="1038"/>
      <c r="E101" s="323">
        <v>2018</v>
      </c>
      <c r="F101" s="65" t="s">
        <v>333</v>
      </c>
      <c r="G101" s="319"/>
      <c r="H101" s="319"/>
      <c r="I101" s="319"/>
      <c r="J101" s="322"/>
      <c r="K101" s="321"/>
      <c r="L101" s="320"/>
      <c r="M101" s="319"/>
      <c r="N101" s="319"/>
      <c r="O101" s="319"/>
      <c r="P101" s="319"/>
      <c r="Q101" s="319"/>
      <c r="R101" s="281"/>
      <c r="S101" s="319"/>
      <c r="T101" s="319"/>
      <c r="U101" s="281"/>
      <c r="V101" s="319"/>
      <c r="W101" s="319"/>
      <c r="X101" s="281"/>
      <c r="Y101" s="319"/>
      <c r="Z101" s="319"/>
      <c r="AA101" s="281"/>
      <c r="AB101" s="319"/>
      <c r="AC101" s="319"/>
      <c r="AD101" s="281"/>
      <c r="AE101" s="319"/>
      <c r="AF101" s="319"/>
      <c r="AG101" s="281"/>
      <c r="AH101" s="319"/>
      <c r="AI101" s="319"/>
      <c r="AJ101" s="281"/>
      <c r="AK101" s="281"/>
      <c r="AL101" s="306"/>
      <c r="AM101" s="1041"/>
      <c r="AN101" s="1041"/>
      <c r="AO101" s="1041"/>
      <c r="AP101" s="1044"/>
      <c r="AQ101" s="308"/>
      <c r="AR101" s="1031"/>
      <c r="AS101" s="1033"/>
      <c r="AT101" s="570"/>
    </row>
    <row r="102" spans="1:46" s="318" customFormat="1" ht="28.5" customHeight="1">
      <c r="A102" s="972"/>
      <c r="B102" s="959"/>
      <c r="C102" s="959"/>
      <c r="D102" s="1038"/>
      <c r="E102" s="323">
        <v>2018</v>
      </c>
      <c r="F102" s="65" t="s">
        <v>332</v>
      </c>
      <c r="G102" s="319"/>
      <c r="H102" s="319"/>
      <c r="I102" s="319"/>
      <c r="J102" s="322"/>
      <c r="K102" s="321"/>
      <c r="L102" s="320"/>
      <c r="M102" s="319"/>
      <c r="N102" s="319"/>
      <c r="O102" s="319"/>
      <c r="P102" s="319"/>
      <c r="Q102" s="319"/>
      <c r="R102" s="281"/>
      <c r="S102" s="319"/>
      <c r="T102" s="319"/>
      <c r="U102" s="281"/>
      <c r="V102" s="319"/>
      <c r="W102" s="319"/>
      <c r="X102" s="281"/>
      <c r="Y102" s="319"/>
      <c r="Z102" s="319"/>
      <c r="AA102" s="281"/>
      <c r="AB102" s="319"/>
      <c r="AC102" s="319"/>
      <c r="AD102" s="281"/>
      <c r="AE102" s="319"/>
      <c r="AF102" s="319"/>
      <c r="AG102" s="281"/>
      <c r="AH102" s="319"/>
      <c r="AI102" s="319"/>
      <c r="AJ102" s="281"/>
      <c r="AK102" s="281"/>
      <c r="AL102" s="306"/>
      <c r="AM102" s="1041"/>
      <c r="AN102" s="1041"/>
      <c r="AO102" s="1041"/>
      <c r="AP102" s="1044"/>
      <c r="AQ102" s="308"/>
      <c r="AR102" s="1031"/>
      <c r="AS102" s="1033"/>
      <c r="AT102" s="570"/>
    </row>
    <row r="103" spans="1:46" s="318" customFormat="1" ht="28.5" customHeight="1">
      <c r="A103" s="972"/>
      <c r="B103" s="959"/>
      <c r="C103" s="959"/>
      <c r="D103" s="1038"/>
      <c r="E103" s="323">
        <v>2018</v>
      </c>
      <c r="F103" s="65" t="str">
        <f>'[1]სამოქმედო გეგმა 2017-2018'!E59</f>
        <v>ინფორმაციის თავისუფლების კანონის  იმპლემენტაციის მიზნით სულ მცირე 15 საინფორმაციო შეხვედრა ორგანიზებულია და 250-მდე წარმომადგენელმა მონაწილეობა მიიღო</v>
      </c>
      <c r="G103" s="319"/>
      <c r="H103" s="319"/>
      <c r="I103" s="319"/>
      <c r="J103" s="322">
        <f>G103*H103*I103</f>
        <v>0</v>
      </c>
      <c r="K103" s="321"/>
      <c r="L103" s="320"/>
      <c r="M103" s="319"/>
      <c r="N103" s="319"/>
      <c r="O103" s="319"/>
      <c r="P103" s="319"/>
      <c r="Q103" s="319"/>
      <c r="R103" s="281">
        <f>(K103*L103*M103*N103)+(K103*L103*P103)+O103+(K103*L103*Q103)</f>
        <v>0</v>
      </c>
      <c r="S103" s="319"/>
      <c r="T103" s="319"/>
      <c r="U103" s="281">
        <f>S103*T103</f>
        <v>0</v>
      </c>
      <c r="V103" s="319"/>
      <c r="W103" s="319"/>
      <c r="X103" s="281">
        <f>W103*V103</f>
        <v>0</v>
      </c>
      <c r="Y103" s="319"/>
      <c r="Z103" s="319"/>
      <c r="AA103" s="281">
        <f>Y103*Z103</f>
        <v>0</v>
      </c>
      <c r="AB103" s="319"/>
      <c r="AC103" s="319"/>
      <c r="AD103" s="281">
        <f>AB103*AC103</f>
        <v>0</v>
      </c>
      <c r="AE103" s="319"/>
      <c r="AF103" s="319"/>
      <c r="AG103" s="281">
        <f>AE103*AF103</f>
        <v>0</v>
      </c>
      <c r="AH103" s="319"/>
      <c r="AI103" s="319"/>
      <c r="AJ103" s="281">
        <f>AI103+AH103</f>
        <v>0</v>
      </c>
      <c r="AK103" s="281"/>
      <c r="AL103" s="306">
        <f>AJ103+AG103+AD103+AA103+X103+U103+R103+J103+AK103</f>
        <v>0</v>
      </c>
      <c r="AM103" s="1041"/>
      <c r="AN103" s="1041"/>
      <c r="AO103" s="1041"/>
      <c r="AP103" s="1044"/>
      <c r="AQ103" s="308"/>
      <c r="AR103" s="1031"/>
      <c r="AS103" s="1033"/>
      <c r="AT103" s="570"/>
    </row>
    <row r="104" spans="1:46" s="307" customFormat="1" ht="28.5" customHeight="1" thickBot="1">
      <c r="A104" s="973"/>
      <c r="B104" s="960"/>
      <c r="C104" s="960"/>
      <c r="D104" s="1039"/>
      <c r="E104" s="323">
        <v>2018</v>
      </c>
      <c r="F104" s="65" t="str">
        <f>'[1]სამოქმედო გეგმა 2017-2018'!E60</f>
        <v>ინფორმაციის თავისუფლების კანონის  იმპლემენტაციის მიზნით მოკლე საინფორმაციო ბროშურები  მომზადებულია და დაბეჭდილია (300 ცალი)</v>
      </c>
      <c r="G104" s="319"/>
      <c r="H104" s="319"/>
      <c r="I104" s="316"/>
      <c r="J104" s="315">
        <f>G104*H104*I104</f>
        <v>0</v>
      </c>
      <c r="K104" s="314"/>
      <c r="L104" s="313"/>
      <c r="M104" s="312"/>
      <c r="N104" s="312"/>
      <c r="O104" s="312"/>
      <c r="P104" s="312"/>
      <c r="Q104" s="312"/>
      <c r="R104" s="309">
        <f>(K104*L104*M104*N104)+(K104*L104*P104)+O104+(K104*L104*Q104)</f>
        <v>0</v>
      </c>
      <c r="S104" s="311"/>
      <c r="T104" s="311"/>
      <c r="U104" s="309">
        <f>S104*T104</f>
        <v>0</v>
      </c>
      <c r="V104" s="311"/>
      <c r="W104" s="311"/>
      <c r="X104" s="309">
        <f>W104*V104</f>
        <v>0</v>
      </c>
      <c r="Y104" s="310"/>
      <c r="Z104" s="310"/>
      <c r="AA104" s="309">
        <f>Y104*Z104</f>
        <v>0</v>
      </c>
      <c r="AB104" s="310"/>
      <c r="AC104" s="310"/>
      <c r="AD104" s="309">
        <f>AB104*AC104</f>
        <v>0</v>
      </c>
      <c r="AE104" s="310"/>
      <c r="AF104" s="310"/>
      <c r="AG104" s="309">
        <f>AE104*AF104</f>
        <v>0</v>
      </c>
      <c r="AH104" s="310"/>
      <c r="AI104" s="310"/>
      <c r="AJ104" s="309">
        <f>AI104+AH104</f>
        <v>0</v>
      </c>
      <c r="AK104" s="309"/>
      <c r="AL104" s="306">
        <f>AJ104+AG104+AD104+AA104+X104+U104+R104+J104+AK104</f>
        <v>0</v>
      </c>
      <c r="AM104" s="1042"/>
      <c r="AN104" s="1042"/>
      <c r="AO104" s="1042"/>
      <c r="AP104" s="1045"/>
      <c r="AQ104" s="308"/>
      <c r="AR104" s="1031"/>
      <c r="AS104" s="1033"/>
      <c r="AT104" s="568"/>
    </row>
    <row r="105" spans="1:46" ht="28.5" customHeight="1">
      <c r="A105" s="971" t="s">
        <v>952</v>
      </c>
      <c r="B105" s="958" t="s">
        <v>965</v>
      </c>
      <c r="C105" s="958" t="s">
        <v>955</v>
      </c>
      <c r="D105" s="961"/>
      <c r="E105" s="71">
        <v>2017</v>
      </c>
      <c r="F105" s="65" t="s">
        <v>954</v>
      </c>
      <c r="G105" s="67"/>
      <c r="H105" s="68">
        <v>0</v>
      </c>
      <c r="I105" s="68">
        <v>0</v>
      </c>
      <c r="J105" s="70">
        <f>G105*H105*I105</f>
        <v>0</v>
      </c>
      <c r="K105" s="69">
        <v>0</v>
      </c>
      <c r="L105" s="68">
        <v>0</v>
      </c>
      <c r="M105" s="68">
        <v>0</v>
      </c>
      <c r="N105" s="68">
        <v>0</v>
      </c>
      <c r="O105" s="68">
        <v>0</v>
      </c>
      <c r="P105" s="68">
        <v>0</v>
      </c>
      <c r="Q105" s="68">
        <v>0</v>
      </c>
      <c r="R105" s="66">
        <f>(K105*L105*M105*N105)+(K105*L105*P105)+O105+(K105*L105*Q105)</f>
        <v>0</v>
      </c>
      <c r="S105" s="67">
        <v>0</v>
      </c>
      <c r="T105" s="67">
        <v>0</v>
      </c>
      <c r="U105" s="66">
        <f>S105*T105</f>
        <v>0</v>
      </c>
      <c r="V105" s="67">
        <v>0</v>
      </c>
      <c r="W105" s="67">
        <v>0</v>
      </c>
      <c r="X105" s="66">
        <f>W105*V105</f>
        <v>0</v>
      </c>
      <c r="Y105" s="67">
        <v>0</v>
      </c>
      <c r="Z105" s="67">
        <v>0</v>
      </c>
      <c r="AA105" s="66">
        <f>Y105*Z105</f>
        <v>0</v>
      </c>
      <c r="AB105" s="67">
        <v>0</v>
      </c>
      <c r="AC105" s="67">
        <v>0</v>
      </c>
      <c r="AD105" s="66">
        <f>AB105*AC105</f>
        <v>0</v>
      </c>
      <c r="AE105" s="67">
        <v>0</v>
      </c>
      <c r="AF105" s="67">
        <v>0</v>
      </c>
      <c r="AG105" s="66">
        <f>AE105*AF105</f>
        <v>0</v>
      </c>
      <c r="AH105" s="67">
        <v>0</v>
      </c>
      <c r="AI105" s="67">
        <v>0</v>
      </c>
      <c r="AJ105" s="66">
        <f>AI105+AH105</f>
        <v>0</v>
      </c>
      <c r="AK105" s="66">
        <v>0</v>
      </c>
      <c r="AL105" s="306">
        <f>AJ105+AG105+AD105+AA105+X105+U105+R105+J105+AK105</f>
        <v>0</v>
      </c>
      <c r="AM105" s="964">
        <v>0</v>
      </c>
      <c r="AN105" s="964">
        <v>0</v>
      </c>
      <c r="AO105" s="964">
        <v>0</v>
      </c>
      <c r="AP105" s="964">
        <v>0</v>
      </c>
      <c r="AQ105" s="50"/>
      <c r="AR105" s="967">
        <v>0</v>
      </c>
      <c r="AS105" s="969">
        <v>0</v>
      </c>
      <c r="AT105" s="567"/>
    </row>
    <row r="106" spans="1:46" ht="28.5" customHeight="1">
      <c r="A106" s="972"/>
      <c r="B106" s="959"/>
      <c r="C106" s="959"/>
      <c r="D106" s="962"/>
      <c r="E106" s="65">
        <v>2018</v>
      </c>
      <c r="F106" s="65" t="s">
        <v>331</v>
      </c>
      <c r="G106" s="61"/>
      <c r="H106" s="62"/>
      <c r="I106" s="62"/>
      <c r="J106" s="64">
        <f>G106*H106*I106</f>
        <v>0</v>
      </c>
      <c r="K106" s="63"/>
      <c r="L106" s="62"/>
      <c r="M106" s="62"/>
      <c r="N106" s="62"/>
      <c r="O106" s="62"/>
      <c r="P106" s="62"/>
      <c r="Q106" s="62"/>
      <c r="R106" s="60">
        <f>(K106*L106*M106*N106)+(K106*L106*P106)+O106+(K106*L106*Q106)</f>
        <v>0</v>
      </c>
      <c r="S106" s="61"/>
      <c r="T106" s="61"/>
      <c r="U106" s="60">
        <f>S106*T106</f>
        <v>0</v>
      </c>
      <c r="V106" s="61"/>
      <c r="W106" s="61"/>
      <c r="X106" s="60">
        <f>W106*V106</f>
        <v>0</v>
      </c>
      <c r="Y106" s="61"/>
      <c r="Z106" s="61"/>
      <c r="AA106" s="60">
        <f>Y106*Z106</f>
        <v>0</v>
      </c>
      <c r="AB106" s="61"/>
      <c r="AC106" s="61"/>
      <c r="AD106" s="60">
        <f>AB106*AC106</f>
        <v>0</v>
      </c>
      <c r="AE106" s="61"/>
      <c r="AF106" s="61"/>
      <c r="AG106" s="60">
        <f>AE106*AF106</f>
        <v>0</v>
      </c>
      <c r="AH106" s="61"/>
      <c r="AI106" s="61"/>
      <c r="AJ106" s="60">
        <f>AI106+AH106</f>
        <v>0</v>
      </c>
      <c r="AK106" s="60"/>
      <c r="AL106" s="306">
        <f>AJ106+AG106+AD106+AA106+X106+U106+R106+J106+AK106</f>
        <v>0</v>
      </c>
      <c r="AM106" s="965"/>
      <c r="AN106" s="965"/>
      <c r="AO106" s="965"/>
      <c r="AP106" s="965"/>
      <c r="AQ106" s="50"/>
      <c r="AR106" s="968"/>
      <c r="AS106" s="970"/>
      <c r="AT106" s="567"/>
    </row>
    <row r="107" spans="1:46" ht="28.5" customHeight="1">
      <c r="A107" s="972"/>
      <c r="B107" s="959"/>
      <c r="C107" s="959"/>
      <c r="D107" s="962"/>
      <c r="E107" s="65">
        <v>2018</v>
      </c>
      <c r="F107" s="65" t="str">
        <f>'[1]სამოქმედო გეგმა 2017-2018'!E62</f>
        <v>ინფორმაციის თავისუფლების მარეგულირებელი ნორმების შესახებ ცნობიერების ამაღლების მიზნით სულ მცირე 5 სამუშაო შეხვედრა/სემინარი ორგანიზებულია საჯარო ინფორმაციის გაცემაზე პასუხისმგებელი პირისთვის</v>
      </c>
      <c r="G107" s="61"/>
      <c r="H107" s="62"/>
      <c r="I107" s="62"/>
      <c r="J107" s="64">
        <f>G107*H107*I107</f>
        <v>0</v>
      </c>
      <c r="K107" s="63"/>
      <c r="L107" s="62"/>
      <c r="M107" s="62"/>
      <c r="N107" s="62"/>
      <c r="O107" s="62"/>
      <c r="P107" s="62"/>
      <c r="Q107" s="62"/>
      <c r="R107" s="60">
        <f>(K107*L107*M107*N107)+(K107*L107*P107)+O107+(K107*L107*Q107)</f>
        <v>0</v>
      </c>
      <c r="S107" s="61"/>
      <c r="T107" s="61"/>
      <c r="U107" s="60">
        <f>S107*T107</f>
        <v>0</v>
      </c>
      <c r="V107" s="61"/>
      <c r="W107" s="61"/>
      <c r="X107" s="60">
        <f>W107*V107</f>
        <v>0</v>
      </c>
      <c r="Y107" s="61"/>
      <c r="Z107" s="61"/>
      <c r="AA107" s="60">
        <f>Y107*Z107</f>
        <v>0</v>
      </c>
      <c r="AB107" s="61"/>
      <c r="AC107" s="61"/>
      <c r="AD107" s="60">
        <f>AB107*AC107</f>
        <v>0</v>
      </c>
      <c r="AE107" s="61"/>
      <c r="AF107" s="61"/>
      <c r="AG107" s="60">
        <f>AE107*AF107</f>
        <v>0</v>
      </c>
      <c r="AH107" s="61"/>
      <c r="AI107" s="61"/>
      <c r="AJ107" s="60">
        <f>AI107+AH107</f>
        <v>0</v>
      </c>
      <c r="AK107" s="60"/>
      <c r="AL107" s="306">
        <f>AJ107+AG107+AD107+AA107+X107+U107+R107+J107+AK107</f>
        <v>0</v>
      </c>
      <c r="AM107" s="965"/>
      <c r="AN107" s="965"/>
      <c r="AO107" s="965"/>
      <c r="AP107" s="965"/>
      <c r="AQ107" s="50"/>
      <c r="AR107" s="968"/>
      <c r="AS107" s="970"/>
      <c r="AT107" s="567"/>
    </row>
    <row r="108" spans="1:46" ht="28.5" customHeight="1" thickBot="1">
      <c r="A108" s="1023"/>
      <c r="B108" s="959"/>
      <c r="C108" s="959"/>
      <c r="D108" s="962"/>
      <c r="E108" s="65">
        <v>2018</v>
      </c>
      <c r="F108" s="65" t="str">
        <f>'[1]სამოქმედო გეგმა 2017-2018'!E63</f>
        <v>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 მომზადებულია და დაბეჭდილია (100 ცალი)</v>
      </c>
      <c r="G108" s="58"/>
      <c r="H108" s="55"/>
      <c r="I108" s="55"/>
      <c r="J108" s="57"/>
      <c r="K108" s="56"/>
      <c r="L108" s="55"/>
      <c r="M108" s="55"/>
      <c r="N108" s="55"/>
      <c r="O108" s="55"/>
      <c r="P108" s="55"/>
      <c r="Q108" s="55"/>
      <c r="R108" s="52"/>
      <c r="S108" s="58"/>
      <c r="T108" s="58"/>
      <c r="U108" s="52"/>
      <c r="V108" s="58"/>
      <c r="W108" s="58"/>
      <c r="X108" s="52"/>
      <c r="Y108" s="58"/>
      <c r="Z108" s="58"/>
      <c r="AA108" s="52"/>
      <c r="AB108" s="58"/>
      <c r="AC108" s="58"/>
      <c r="AD108" s="52"/>
      <c r="AE108" s="58"/>
      <c r="AF108" s="58"/>
      <c r="AG108" s="52"/>
      <c r="AH108" s="58"/>
      <c r="AI108" s="58"/>
      <c r="AJ108" s="52"/>
      <c r="AK108" s="52"/>
      <c r="AL108" s="306"/>
      <c r="AM108" s="965"/>
      <c r="AN108" s="965"/>
      <c r="AO108" s="965"/>
      <c r="AP108" s="965"/>
      <c r="AQ108" s="50"/>
      <c r="AR108" s="968"/>
      <c r="AS108" s="970"/>
      <c r="AT108" s="567"/>
    </row>
    <row r="109" spans="1:46" s="150" customFormat="1" ht="33" customHeight="1" thickBot="1">
      <c r="A109" s="1016" t="s">
        <v>957</v>
      </c>
      <c r="B109" s="1017"/>
      <c r="C109" s="1017"/>
      <c r="D109" s="1017"/>
      <c r="E109" s="1017"/>
      <c r="F109" s="1018"/>
      <c r="G109" s="142"/>
      <c r="H109" s="144"/>
      <c r="I109" s="144"/>
      <c r="J109" s="149"/>
      <c r="K109" s="148"/>
      <c r="L109" s="141"/>
      <c r="M109" s="141"/>
      <c r="N109" s="141"/>
      <c r="O109" s="141"/>
      <c r="P109" s="147"/>
      <c r="Q109" s="147"/>
      <c r="R109" s="141"/>
      <c r="S109" s="147"/>
      <c r="T109" s="147"/>
      <c r="U109" s="88"/>
      <c r="V109" s="144"/>
      <c r="W109" s="144"/>
      <c r="X109" s="88">
        <f>W109*V109</f>
        <v>0</v>
      </c>
      <c r="Y109" s="144"/>
      <c r="Z109" s="144"/>
      <c r="AA109" s="88">
        <f>Y109*Z109</f>
        <v>0</v>
      </c>
      <c r="AB109" s="144"/>
      <c r="AC109" s="144"/>
      <c r="AD109" s="88">
        <f>AB109*AC109</f>
        <v>0</v>
      </c>
      <c r="AE109" s="144"/>
      <c r="AF109" s="144"/>
      <c r="AG109" s="88">
        <f>AE109*AF109</f>
        <v>0</v>
      </c>
      <c r="AH109" s="144"/>
      <c r="AI109" s="144"/>
      <c r="AJ109" s="88">
        <f>AI109+AH109</f>
        <v>0</v>
      </c>
      <c r="AK109" s="88"/>
      <c r="AL109" s="146">
        <f>AJ109+AG109+AD109+AA109+X109+U109+R109+J109</f>
        <v>0</v>
      </c>
      <c r="AM109" s="145"/>
      <c r="AN109" s="144"/>
      <c r="AO109" s="144"/>
      <c r="AP109" s="143"/>
      <c r="AQ109" s="50"/>
      <c r="AR109" s="142"/>
      <c r="AS109" s="141"/>
      <c r="AT109" s="563"/>
    </row>
    <row r="110" spans="1:46" ht="26.25" thickBot="1">
      <c r="A110" s="971" t="s">
        <v>958</v>
      </c>
      <c r="B110" s="958" t="s">
        <v>315</v>
      </c>
      <c r="C110" s="961" t="s">
        <v>962</v>
      </c>
      <c r="D110" s="961"/>
      <c r="E110" s="71">
        <v>2017</v>
      </c>
      <c r="F110" s="65" t="s">
        <v>961</v>
      </c>
      <c r="G110" s="65"/>
      <c r="H110" s="68">
        <v>0</v>
      </c>
      <c r="I110" s="68">
        <v>0</v>
      </c>
      <c r="J110" s="70">
        <f>G110*H110*I110</f>
        <v>0</v>
      </c>
      <c r="K110" s="69">
        <v>0</v>
      </c>
      <c r="L110" s="68">
        <v>0</v>
      </c>
      <c r="M110" s="68">
        <v>0</v>
      </c>
      <c r="N110" s="68">
        <v>0</v>
      </c>
      <c r="O110" s="68">
        <v>0</v>
      </c>
      <c r="P110" s="68">
        <v>0</v>
      </c>
      <c r="Q110" s="68">
        <v>0</v>
      </c>
      <c r="R110" s="66">
        <f>(K110*L110*M110*N110)+(K110*L110*P110)+O110+(K110*L110*Q110)</f>
        <v>0</v>
      </c>
      <c r="S110" s="67">
        <v>0</v>
      </c>
      <c r="T110" s="67">
        <v>0</v>
      </c>
      <c r="U110" s="66">
        <f>S110*T110</f>
        <v>0</v>
      </c>
      <c r="V110" s="67">
        <v>3</v>
      </c>
      <c r="W110" s="67">
        <v>3000</v>
      </c>
      <c r="X110" s="66">
        <f>W110*V110</f>
        <v>9000</v>
      </c>
      <c r="Y110" s="67">
        <v>0</v>
      </c>
      <c r="Z110" s="67">
        <v>0</v>
      </c>
      <c r="AA110" s="66">
        <f>Y110*Z110</f>
        <v>0</v>
      </c>
      <c r="AB110" s="67">
        <v>0</v>
      </c>
      <c r="AC110" s="67">
        <v>0</v>
      </c>
      <c r="AD110" s="66">
        <f>AB110*AC110</f>
        <v>0</v>
      </c>
      <c r="AE110" s="67">
        <v>0</v>
      </c>
      <c r="AF110" s="67">
        <v>0</v>
      </c>
      <c r="AG110" s="66">
        <f>AE110*AF110</f>
        <v>0</v>
      </c>
      <c r="AH110" s="67">
        <v>0</v>
      </c>
      <c r="AI110" s="67">
        <v>0</v>
      </c>
      <c r="AJ110" s="66">
        <f>AI110+AH110</f>
        <v>0</v>
      </c>
      <c r="AK110" s="66">
        <v>0</v>
      </c>
      <c r="AL110" s="51">
        <f>AJ110+AG110+AD110+AA110+X110+U110+R110+J110+AK110</f>
        <v>9000</v>
      </c>
      <c r="AM110" s="964">
        <f>SUM(AL110:AL114)</f>
        <v>9000</v>
      </c>
      <c r="AN110" s="964">
        <v>0</v>
      </c>
      <c r="AO110" s="964">
        <v>9000</v>
      </c>
      <c r="AP110" s="964">
        <f>AM110-AN110-AO110</f>
        <v>0</v>
      </c>
      <c r="AQ110" s="50"/>
      <c r="AR110" s="967">
        <v>9000</v>
      </c>
      <c r="AS110" s="969">
        <v>0</v>
      </c>
      <c r="AT110" s="567"/>
    </row>
    <row r="111" spans="1:46" ht="39" thickBot="1">
      <c r="A111" s="972"/>
      <c r="B111" s="959"/>
      <c r="C111" s="962"/>
      <c r="D111" s="962"/>
      <c r="E111" s="71">
        <v>2017</v>
      </c>
      <c r="F111" s="65" t="s">
        <v>330</v>
      </c>
      <c r="G111" s="65"/>
      <c r="H111" s="62"/>
      <c r="I111" s="62"/>
      <c r="J111" s="64">
        <f>G111*H111*I111</f>
        <v>0</v>
      </c>
      <c r="K111" s="63"/>
      <c r="L111" s="62"/>
      <c r="M111" s="62"/>
      <c r="N111" s="62"/>
      <c r="O111" s="62"/>
      <c r="P111" s="62"/>
      <c r="Q111" s="62"/>
      <c r="R111" s="60">
        <f>(K111*L111*M111*N111)+(K111*L111*P111)+O111+(K111*L111*Q111)</f>
        <v>0</v>
      </c>
      <c r="S111" s="61"/>
      <c r="T111" s="61"/>
      <c r="U111" s="60">
        <f>S111*T111</f>
        <v>0</v>
      </c>
      <c r="V111" s="61"/>
      <c r="W111" s="61"/>
      <c r="X111" s="60">
        <f>W111*V111</f>
        <v>0</v>
      </c>
      <c r="Y111" s="61"/>
      <c r="Z111" s="61"/>
      <c r="AA111" s="60">
        <f>Y111*Z111</f>
        <v>0</v>
      </c>
      <c r="AB111" s="61"/>
      <c r="AC111" s="61"/>
      <c r="AD111" s="60">
        <f>AB111*AC111</f>
        <v>0</v>
      </c>
      <c r="AE111" s="61"/>
      <c r="AF111" s="61"/>
      <c r="AG111" s="60">
        <f>AE111*AF111</f>
        <v>0</v>
      </c>
      <c r="AH111" s="61"/>
      <c r="AI111" s="61"/>
      <c r="AJ111" s="60">
        <f>AI111+AH111</f>
        <v>0</v>
      </c>
      <c r="AK111" s="60"/>
      <c r="AL111" s="51">
        <f>AJ111+AG111+AD111+AA111+X111+U111+R111+J111+AK111</f>
        <v>0</v>
      </c>
      <c r="AM111" s="965"/>
      <c r="AN111" s="965"/>
      <c r="AO111" s="965"/>
      <c r="AP111" s="965"/>
      <c r="AQ111" s="50"/>
      <c r="AR111" s="968"/>
      <c r="AS111" s="970"/>
      <c r="AT111" s="567"/>
    </row>
    <row r="112" spans="1:46" ht="51">
      <c r="A112" s="972"/>
      <c r="B112" s="959"/>
      <c r="C112" s="962"/>
      <c r="D112" s="962"/>
      <c r="E112" s="71">
        <v>2017</v>
      </c>
      <c r="F112" s="65" t="s">
        <v>327</v>
      </c>
      <c r="G112" s="65"/>
      <c r="H112" s="62"/>
      <c r="I112" s="62"/>
      <c r="J112" s="64">
        <f>G112*H112*I112</f>
        <v>0</v>
      </c>
      <c r="K112" s="63"/>
      <c r="L112" s="62"/>
      <c r="M112" s="62"/>
      <c r="N112" s="62"/>
      <c r="O112" s="62"/>
      <c r="P112" s="62"/>
      <c r="Q112" s="62"/>
      <c r="R112" s="60">
        <f>(K112*L112*M112*N112)+(K112*L112*P112)+O112+(K112*L112*Q112)</f>
        <v>0</v>
      </c>
      <c r="S112" s="61"/>
      <c r="T112" s="61"/>
      <c r="U112" s="60">
        <f>S112*T112</f>
        <v>0</v>
      </c>
      <c r="V112" s="61"/>
      <c r="W112" s="61"/>
      <c r="X112" s="60">
        <f>W112*V112</f>
        <v>0</v>
      </c>
      <c r="Y112" s="61"/>
      <c r="Z112" s="61"/>
      <c r="AA112" s="60">
        <f>Y112*Z112</f>
        <v>0</v>
      </c>
      <c r="AB112" s="61"/>
      <c r="AC112" s="61"/>
      <c r="AD112" s="60">
        <f>AB112*AC112</f>
        <v>0</v>
      </c>
      <c r="AE112" s="61"/>
      <c r="AF112" s="61"/>
      <c r="AG112" s="60">
        <f>AE112*AF112</f>
        <v>0</v>
      </c>
      <c r="AH112" s="61"/>
      <c r="AI112" s="61"/>
      <c r="AJ112" s="60">
        <f>AI112+AH112</f>
        <v>0</v>
      </c>
      <c r="AK112" s="60"/>
      <c r="AL112" s="51">
        <f>AJ112+AG112+AD112+AA112+X112+U112+R112+J112+AK112</f>
        <v>0</v>
      </c>
      <c r="AM112" s="965"/>
      <c r="AN112" s="965"/>
      <c r="AO112" s="965"/>
      <c r="AP112" s="965"/>
      <c r="AQ112" s="50"/>
      <c r="AR112" s="968"/>
      <c r="AS112" s="970"/>
      <c r="AT112" s="567"/>
    </row>
    <row r="113" spans="1:46" ht="14.25" customHeight="1">
      <c r="A113" s="1023"/>
      <c r="B113" s="959"/>
      <c r="C113" s="962"/>
      <c r="D113" s="962"/>
      <c r="E113" s="547">
        <v>2018</v>
      </c>
      <c r="F113" s="65" t="s">
        <v>329</v>
      </c>
      <c r="G113" s="65"/>
      <c r="H113" s="55"/>
      <c r="I113" s="55"/>
      <c r="J113" s="57"/>
      <c r="K113" s="56"/>
      <c r="L113" s="55"/>
      <c r="M113" s="55"/>
      <c r="N113" s="55"/>
      <c r="O113" s="55"/>
      <c r="P113" s="55"/>
      <c r="Q113" s="55"/>
      <c r="R113" s="52"/>
      <c r="S113" s="58"/>
      <c r="T113" s="58"/>
      <c r="U113" s="52"/>
      <c r="V113" s="58"/>
      <c r="W113" s="58"/>
      <c r="X113" s="52"/>
      <c r="Y113" s="58"/>
      <c r="Z113" s="58"/>
      <c r="AA113" s="52"/>
      <c r="AB113" s="58"/>
      <c r="AC113" s="58"/>
      <c r="AD113" s="52"/>
      <c r="AE113" s="58"/>
      <c r="AF113" s="58"/>
      <c r="AG113" s="52"/>
      <c r="AH113" s="58"/>
      <c r="AI113" s="58"/>
      <c r="AJ113" s="52"/>
      <c r="AK113" s="52"/>
      <c r="AL113" s="51"/>
      <c r="AM113" s="965"/>
      <c r="AN113" s="965"/>
      <c r="AO113" s="965"/>
      <c r="AP113" s="965"/>
      <c r="AQ113" s="50"/>
      <c r="AR113" s="968"/>
      <c r="AS113" s="970"/>
      <c r="AT113" s="567"/>
    </row>
    <row r="114" spans="1:46" ht="15" customHeight="1" thickBot="1">
      <c r="A114" s="1023"/>
      <c r="B114" s="960"/>
      <c r="C114" s="963"/>
      <c r="D114" s="963"/>
      <c r="E114" s="65">
        <v>2018</v>
      </c>
      <c r="F114" s="65" t="s">
        <v>328</v>
      </c>
      <c r="G114" s="65"/>
      <c r="H114" s="53"/>
      <c r="I114" s="53"/>
      <c r="J114" s="57">
        <f>G114*H114*I114</f>
        <v>0</v>
      </c>
      <c r="K114" s="56"/>
      <c r="L114" s="55"/>
      <c r="M114" s="53"/>
      <c r="N114" s="53"/>
      <c r="O114" s="53"/>
      <c r="P114" s="53"/>
      <c r="Q114" s="53"/>
      <c r="R114" s="54">
        <f>(K114*L114*M114*N114)+(K114*L114*P114)+O114+(K114*L114*Q114)</f>
        <v>0</v>
      </c>
      <c r="S114" s="53"/>
      <c r="T114" s="53"/>
      <c r="U114" s="52">
        <f>S114*T114</f>
        <v>0</v>
      </c>
      <c r="V114" s="53"/>
      <c r="W114" s="53"/>
      <c r="X114" s="52">
        <f t="shared" ref="X114:X133" si="62">W114*V114</f>
        <v>0</v>
      </c>
      <c r="Y114" s="53"/>
      <c r="Z114" s="53"/>
      <c r="AA114" s="52">
        <f t="shared" ref="AA114:AA133" si="63">Y114*Z114</f>
        <v>0</v>
      </c>
      <c r="AB114" s="53"/>
      <c r="AC114" s="53"/>
      <c r="AD114" s="52">
        <f t="shared" ref="AD114:AD133" si="64">AB114*AC114</f>
        <v>0</v>
      </c>
      <c r="AE114" s="53"/>
      <c r="AF114" s="53"/>
      <c r="AG114" s="52">
        <f t="shared" ref="AG114:AG133" si="65">AE114*AF114</f>
        <v>0</v>
      </c>
      <c r="AH114" s="53"/>
      <c r="AI114" s="53"/>
      <c r="AJ114" s="52">
        <f t="shared" ref="AJ114:AJ133" si="66">AI114+AH114</f>
        <v>0</v>
      </c>
      <c r="AK114" s="52"/>
      <c r="AL114" s="51">
        <f>AJ114+AG114+AD114+AA114+X114+U114+R114+J114+AK114</f>
        <v>0</v>
      </c>
      <c r="AM114" s="966"/>
      <c r="AN114" s="966"/>
      <c r="AO114" s="966"/>
      <c r="AP114" s="966"/>
      <c r="AQ114" s="50"/>
      <c r="AR114" s="968"/>
      <c r="AS114" s="970"/>
      <c r="AT114" s="567"/>
    </row>
    <row r="115" spans="1:46" ht="26.25" thickBot="1">
      <c r="A115" s="971" t="s">
        <v>959</v>
      </c>
      <c r="B115" s="958" t="s">
        <v>315</v>
      </c>
      <c r="C115" s="961" t="s">
        <v>963</v>
      </c>
      <c r="D115" s="961"/>
      <c r="E115" s="71">
        <v>2017</v>
      </c>
      <c r="F115" s="65" t="s">
        <v>960</v>
      </c>
      <c r="G115" s="65"/>
      <c r="H115" s="68">
        <v>0</v>
      </c>
      <c r="I115" s="68">
        <v>0</v>
      </c>
      <c r="J115" s="70">
        <f>G115*H115*I115</f>
        <v>0</v>
      </c>
      <c r="K115" s="69">
        <v>0</v>
      </c>
      <c r="L115" s="68">
        <v>0</v>
      </c>
      <c r="M115" s="68">
        <v>0</v>
      </c>
      <c r="N115" s="68">
        <v>0</v>
      </c>
      <c r="O115" s="68">
        <v>0</v>
      </c>
      <c r="P115" s="68">
        <v>0</v>
      </c>
      <c r="Q115" s="68">
        <v>0</v>
      </c>
      <c r="R115" s="66">
        <f>(K115*L115*M115*N115)+(K115*L115*P115)+O115+(K115*L115*Q115)</f>
        <v>0</v>
      </c>
      <c r="S115" s="67">
        <v>0</v>
      </c>
      <c r="T115" s="67">
        <v>0</v>
      </c>
      <c r="U115" s="66">
        <f>S115*T115</f>
        <v>0</v>
      </c>
      <c r="V115" s="67">
        <v>0</v>
      </c>
      <c r="W115" s="67">
        <v>0</v>
      </c>
      <c r="X115" s="66">
        <f t="shared" si="62"/>
        <v>0</v>
      </c>
      <c r="Y115" s="67">
        <v>0</v>
      </c>
      <c r="Z115" s="67">
        <v>0</v>
      </c>
      <c r="AA115" s="66">
        <f t="shared" si="63"/>
        <v>0</v>
      </c>
      <c r="AB115" s="67">
        <v>0</v>
      </c>
      <c r="AC115" s="67">
        <v>0</v>
      </c>
      <c r="AD115" s="66">
        <f t="shared" si="64"/>
        <v>0</v>
      </c>
      <c r="AE115" s="67">
        <v>0</v>
      </c>
      <c r="AF115" s="67">
        <v>0</v>
      </c>
      <c r="AG115" s="66">
        <f t="shared" si="65"/>
        <v>0</v>
      </c>
      <c r="AH115" s="67">
        <v>0</v>
      </c>
      <c r="AI115" s="67">
        <v>0</v>
      </c>
      <c r="AJ115" s="66">
        <f t="shared" si="66"/>
        <v>0</v>
      </c>
      <c r="AK115" s="66">
        <v>0</v>
      </c>
      <c r="AL115" s="51">
        <f>AJ115+AG115+AD115+AA115+X115+U115+R115+J115+AK115</f>
        <v>0</v>
      </c>
      <c r="AM115" s="964">
        <f>SUM(AL115:AL118)</f>
        <v>0</v>
      </c>
      <c r="AN115" s="964">
        <v>0</v>
      </c>
      <c r="AO115" s="964">
        <v>0</v>
      </c>
      <c r="AP115" s="964">
        <f>AM115-AN115-AO115</f>
        <v>0</v>
      </c>
      <c r="AQ115" s="50"/>
      <c r="AR115" s="968">
        <v>0</v>
      </c>
      <c r="AS115" s="970">
        <v>0</v>
      </c>
      <c r="AT115" s="567"/>
    </row>
    <row r="116" spans="1:46" ht="26.25" thickBot="1">
      <c r="A116" s="972"/>
      <c r="B116" s="959"/>
      <c r="C116" s="962"/>
      <c r="D116" s="962"/>
      <c r="E116" s="71">
        <v>2017</v>
      </c>
      <c r="F116" s="65" t="s">
        <v>960</v>
      </c>
      <c r="G116" s="65"/>
      <c r="H116" s="62"/>
      <c r="I116" s="62"/>
      <c r="J116" s="64">
        <f>G116*H116*I116</f>
        <v>0</v>
      </c>
      <c r="K116" s="63"/>
      <c r="L116" s="62"/>
      <c r="M116" s="62"/>
      <c r="N116" s="62"/>
      <c r="O116" s="62"/>
      <c r="P116" s="62"/>
      <c r="Q116" s="62"/>
      <c r="R116" s="60">
        <f>(K116*L116*M116*N116)+(K116*L116*P116)+O116+(K116*L116*Q116)</f>
        <v>0</v>
      </c>
      <c r="S116" s="61"/>
      <c r="T116" s="61"/>
      <c r="U116" s="60">
        <f>S116*T116</f>
        <v>0</v>
      </c>
      <c r="V116" s="61"/>
      <c r="W116" s="61"/>
      <c r="X116" s="60">
        <f t="shared" si="62"/>
        <v>0</v>
      </c>
      <c r="Y116" s="61"/>
      <c r="Z116" s="61"/>
      <c r="AA116" s="60">
        <f t="shared" si="63"/>
        <v>0</v>
      </c>
      <c r="AB116" s="61"/>
      <c r="AC116" s="61"/>
      <c r="AD116" s="60">
        <f t="shared" si="64"/>
        <v>0</v>
      </c>
      <c r="AE116" s="61"/>
      <c r="AF116" s="61"/>
      <c r="AG116" s="60">
        <f t="shared" si="65"/>
        <v>0</v>
      </c>
      <c r="AH116" s="61"/>
      <c r="AI116" s="61"/>
      <c r="AJ116" s="60">
        <f t="shared" si="66"/>
        <v>0</v>
      </c>
      <c r="AK116" s="60"/>
      <c r="AL116" s="51">
        <f>AJ116+AG116+AD116+AA116+X116+U116+R116+J116+AK116</f>
        <v>0</v>
      </c>
      <c r="AM116" s="965"/>
      <c r="AN116" s="965"/>
      <c r="AO116" s="965"/>
      <c r="AP116" s="965"/>
      <c r="AQ116" s="50"/>
      <c r="AR116" s="968"/>
      <c r="AS116" s="970"/>
      <c r="AT116" s="567"/>
    </row>
    <row r="117" spans="1:46" ht="25.5">
      <c r="A117" s="972"/>
      <c r="B117" s="959"/>
      <c r="C117" s="962"/>
      <c r="D117" s="962"/>
      <c r="E117" s="71">
        <v>2018</v>
      </c>
      <c r="F117" s="65" t="s">
        <v>960</v>
      </c>
      <c r="G117" s="65"/>
      <c r="H117" s="62"/>
      <c r="I117" s="62"/>
      <c r="J117" s="64">
        <f>G117*H117*I117</f>
        <v>0</v>
      </c>
      <c r="K117" s="63"/>
      <c r="L117" s="62"/>
      <c r="M117" s="62"/>
      <c r="N117" s="62"/>
      <c r="O117" s="62"/>
      <c r="P117" s="62"/>
      <c r="Q117" s="62"/>
      <c r="R117" s="60">
        <f>(K117*L117*M117*N117)+(K117*L117*P117)+O117+(K117*L117*Q117)</f>
        <v>0</v>
      </c>
      <c r="S117" s="61"/>
      <c r="T117" s="61"/>
      <c r="U117" s="60">
        <f>S117*T117</f>
        <v>0</v>
      </c>
      <c r="V117" s="61"/>
      <c r="W117" s="61"/>
      <c r="X117" s="60">
        <f t="shared" si="62"/>
        <v>0</v>
      </c>
      <c r="Y117" s="61"/>
      <c r="Z117" s="61"/>
      <c r="AA117" s="60">
        <f t="shared" si="63"/>
        <v>0</v>
      </c>
      <c r="AB117" s="61"/>
      <c r="AC117" s="61"/>
      <c r="AD117" s="60">
        <f t="shared" si="64"/>
        <v>0</v>
      </c>
      <c r="AE117" s="61"/>
      <c r="AF117" s="61"/>
      <c r="AG117" s="60">
        <f t="shared" si="65"/>
        <v>0</v>
      </c>
      <c r="AH117" s="61"/>
      <c r="AI117" s="61"/>
      <c r="AJ117" s="60">
        <f t="shared" si="66"/>
        <v>0</v>
      </c>
      <c r="AK117" s="60"/>
      <c r="AL117" s="51">
        <f>AJ117+AG117+AD117+AA117+X117+U117+R117+J117+AK117</f>
        <v>0</v>
      </c>
      <c r="AM117" s="965"/>
      <c r="AN117" s="965"/>
      <c r="AO117" s="965"/>
      <c r="AP117" s="965"/>
      <c r="AQ117" s="50"/>
      <c r="AR117" s="968"/>
      <c r="AS117" s="970"/>
      <c r="AT117" s="567"/>
    </row>
    <row r="118" spans="1:46" ht="26.25" thickBot="1">
      <c r="A118" s="972"/>
      <c r="B118" s="960"/>
      <c r="C118" s="963"/>
      <c r="D118" s="963"/>
      <c r="E118" s="65">
        <v>2018</v>
      </c>
      <c r="F118" s="65" t="s">
        <v>960</v>
      </c>
      <c r="G118" s="65"/>
      <c r="H118" s="72"/>
      <c r="I118" s="72"/>
      <c r="J118" s="64">
        <f>G118*H118*I118</f>
        <v>0</v>
      </c>
      <c r="K118" s="63"/>
      <c r="L118" s="62"/>
      <c r="M118" s="72"/>
      <c r="N118" s="72"/>
      <c r="O118" s="72"/>
      <c r="P118" s="72"/>
      <c r="Q118" s="72"/>
      <c r="R118" s="54">
        <f>(K118*L118*M118*N118)+(K118*L118*P118)+O118+(K118*L118*Q118)</f>
        <v>0</v>
      </c>
      <c r="S118" s="72"/>
      <c r="T118" s="72"/>
      <c r="U118" s="60">
        <f>S118*T118</f>
        <v>0</v>
      </c>
      <c r="V118" s="72"/>
      <c r="W118" s="72"/>
      <c r="X118" s="60">
        <f t="shared" si="62"/>
        <v>0</v>
      </c>
      <c r="Y118" s="72"/>
      <c r="Z118" s="72"/>
      <c r="AA118" s="60">
        <f t="shared" si="63"/>
        <v>0</v>
      </c>
      <c r="AB118" s="72"/>
      <c r="AC118" s="72"/>
      <c r="AD118" s="60">
        <f t="shared" si="64"/>
        <v>0</v>
      </c>
      <c r="AE118" s="72"/>
      <c r="AF118" s="72"/>
      <c r="AG118" s="60">
        <f t="shared" si="65"/>
        <v>0</v>
      </c>
      <c r="AH118" s="72"/>
      <c r="AI118" s="72"/>
      <c r="AJ118" s="60">
        <f t="shared" si="66"/>
        <v>0</v>
      </c>
      <c r="AK118" s="60"/>
      <c r="AL118" s="51">
        <f>AJ118+AG118+AD118+AA118+X118+U118+R118+J118+AK118</f>
        <v>0</v>
      </c>
      <c r="AM118" s="966"/>
      <c r="AN118" s="966"/>
      <c r="AO118" s="966"/>
      <c r="AP118" s="966"/>
      <c r="AQ118" s="50"/>
      <c r="AR118" s="968"/>
      <c r="AS118" s="970"/>
      <c r="AT118" s="567"/>
    </row>
    <row r="119" spans="1:46" s="150" customFormat="1" ht="33" customHeight="1" thickBot="1">
      <c r="A119" s="1016" t="s">
        <v>944</v>
      </c>
      <c r="B119" s="1017"/>
      <c r="C119" s="1017"/>
      <c r="D119" s="1017"/>
      <c r="E119" s="1017"/>
      <c r="F119" s="1018"/>
      <c r="G119" s="142"/>
      <c r="H119" s="144"/>
      <c r="I119" s="144"/>
      <c r="J119" s="149"/>
      <c r="K119" s="148"/>
      <c r="L119" s="141"/>
      <c r="M119" s="141"/>
      <c r="N119" s="141"/>
      <c r="O119" s="141"/>
      <c r="P119" s="147"/>
      <c r="Q119" s="147"/>
      <c r="R119" s="141"/>
      <c r="S119" s="147"/>
      <c r="T119" s="147"/>
      <c r="U119" s="88"/>
      <c r="V119" s="144"/>
      <c r="W119" s="144"/>
      <c r="X119" s="88">
        <f t="shared" si="62"/>
        <v>0</v>
      </c>
      <c r="Y119" s="144"/>
      <c r="Z119" s="144"/>
      <c r="AA119" s="88">
        <f t="shared" si="63"/>
        <v>0</v>
      </c>
      <c r="AB119" s="144"/>
      <c r="AC119" s="144"/>
      <c r="AD119" s="88">
        <f t="shared" si="64"/>
        <v>0</v>
      </c>
      <c r="AE119" s="144"/>
      <c r="AF119" s="144"/>
      <c r="AG119" s="88">
        <f t="shared" si="65"/>
        <v>0</v>
      </c>
      <c r="AH119" s="144"/>
      <c r="AI119" s="144"/>
      <c r="AJ119" s="88">
        <f t="shared" si="66"/>
        <v>0</v>
      </c>
      <c r="AK119" s="88"/>
      <c r="AL119" s="146">
        <f>AJ119+AG119+AD119+AA119+X119+U119+R119+J119</f>
        <v>0</v>
      </c>
      <c r="AM119" s="145"/>
      <c r="AN119" s="144"/>
      <c r="AO119" s="144"/>
      <c r="AP119" s="143"/>
      <c r="AQ119" s="50"/>
      <c r="AR119" s="142"/>
      <c r="AS119" s="141"/>
      <c r="AT119" s="563"/>
    </row>
    <row r="120" spans="1:46" s="94" customFormat="1" ht="128.25" customHeight="1">
      <c r="A120" s="1010" t="s">
        <v>814</v>
      </c>
      <c r="B120" s="978" t="s">
        <v>813</v>
      </c>
      <c r="C120" s="978" t="s">
        <v>1432</v>
      </c>
      <c r="D120" s="978"/>
      <c r="E120" s="79">
        <v>2017</v>
      </c>
      <c r="F120" s="298" t="s">
        <v>325</v>
      </c>
      <c r="G120" s="67"/>
      <c r="H120" s="80"/>
      <c r="I120" s="80"/>
      <c r="J120" s="82">
        <f t="shared" ref="J120:J133" si="67">G120*H120*I120</f>
        <v>0</v>
      </c>
      <c r="K120" s="81"/>
      <c r="L120" s="80"/>
      <c r="M120" s="80"/>
      <c r="N120" s="80"/>
      <c r="O120" s="80"/>
      <c r="P120" s="80"/>
      <c r="Q120" s="80"/>
      <c r="R120" s="66">
        <f t="shared" ref="R120:R133" si="68">(K120*L120*M120*N120)+(K120*L120*P120)+O120+(K120*L120*Q120)</f>
        <v>0</v>
      </c>
      <c r="S120" s="67"/>
      <c r="T120" s="67"/>
      <c r="U120" s="66">
        <f t="shared" ref="U120:U133" si="69">S120*T120</f>
        <v>0</v>
      </c>
      <c r="V120" s="67"/>
      <c r="W120" s="67"/>
      <c r="X120" s="66">
        <f t="shared" si="62"/>
        <v>0</v>
      </c>
      <c r="Y120" s="67"/>
      <c r="Z120" s="67"/>
      <c r="AA120" s="66">
        <f t="shared" si="63"/>
        <v>0</v>
      </c>
      <c r="AB120" s="67"/>
      <c r="AC120" s="67"/>
      <c r="AD120" s="66">
        <f t="shared" si="64"/>
        <v>0</v>
      </c>
      <c r="AE120" s="67"/>
      <c r="AF120" s="67"/>
      <c r="AG120" s="66">
        <f t="shared" si="65"/>
        <v>0</v>
      </c>
      <c r="AH120" s="67"/>
      <c r="AI120" s="67"/>
      <c r="AJ120" s="66">
        <f t="shared" si="66"/>
        <v>0</v>
      </c>
      <c r="AK120" s="66"/>
      <c r="AL120" s="51">
        <f t="shared" ref="AL120:AL133" si="70">AJ120+AG120+AD120+AA120+X120+U120+R120+J120+AK120</f>
        <v>0</v>
      </c>
      <c r="AM120" s="964">
        <f>SUM(AL120:AL123)</f>
        <v>0</v>
      </c>
      <c r="AN120" s="964"/>
      <c r="AO120" s="964"/>
      <c r="AP120" s="964">
        <f>AM120-AN120-AO120</f>
        <v>0</v>
      </c>
      <c r="AQ120" s="73"/>
      <c r="AR120" s="968"/>
      <c r="AS120" s="970"/>
      <c r="AT120" s="571"/>
    </row>
    <row r="121" spans="1:46" s="94" customFormat="1" ht="153.75" customHeight="1">
      <c r="A121" s="1011"/>
      <c r="B121" s="979"/>
      <c r="C121" s="979"/>
      <c r="D121" s="979"/>
      <c r="E121" s="77">
        <v>2017</v>
      </c>
      <c r="F121" s="297" t="s">
        <v>324</v>
      </c>
      <c r="G121" s="61"/>
      <c r="H121" s="74"/>
      <c r="I121" s="74"/>
      <c r="J121" s="76">
        <f t="shared" si="67"/>
        <v>0</v>
      </c>
      <c r="K121" s="75"/>
      <c r="L121" s="74"/>
      <c r="M121" s="74"/>
      <c r="N121" s="74"/>
      <c r="O121" s="74"/>
      <c r="P121" s="74"/>
      <c r="Q121" s="74"/>
      <c r="R121" s="60">
        <f t="shared" si="68"/>
        <v>0</v>
      </c>
      <c r="S121" s="61"/>
      <c r="T121" s="61"/>
      <c r="U121" s="60">
        <f t="shared" si="69"/>
        <v>0</v>
      </c>
      <c r="V121" s="61"/>
      <c r="W121" s="61"/>
      <c r="X121" s="60">
        <f t="shared" si="62"/>
        <v>0</v>
      </c>
      <c r="Y121" s="61"/>
      <c r="Z121" s="61"/>
      <c r="AA121" s="60">
        <f t="shared" si="63"/>
        <v>0</v>
      </c>
      <c r="AB121" s="61"/>
      <c r="AC121" s="61"/>
      <c r="AD121" s="60">
        <f t="shared" si="64"/>
        <v>0</v>
      </c>
      <c r="AE121" s="61"/>
      <c r="AF121" s="61"/>
      <c r="AG121" s="60">
        <f t="shared" si="65"/>
        <v>0</v>
      </c>
      <c r="AH121" s="61"/>
      <c r="AI121" s="61"/>
      <c r="AJ121" s="60">
        <f t="shared" si="66"/>
        <v>0</v>
      </c>
      <c r="AK121" s="60"/>
      <c r="AL121" s="51">
        <f t="shared" si="70"/>
        <v>0</v>
      </c>
      <c r="AM121" s="965"/>
      <c r="AN121" s="965"/>
      <c r="AO121" s="965"/>
      <c r="AP121" s="965"/>
      <c r="AQ121" s="73"/>
      <c r="AR121" s="968"/>
      <c r="AS121" s="970"/>
      <c r="AT121" s="571"/>
    </row>
    <row r="122" spans="1:46" s="94" customFormat="1" ht="160.5" customHeight="1">
      <c r="A122" s="1011"/>
      <c r="B122" s="979"/>
      <c r="C122" s="979"/>
      <c r="D122" s="979"/>
      <c r="E122" s="77">
        <v>2018</v>
      </c>
      <c r="F122" s="297" t="s">
        <v>323</v>
      </c>
      <c r="G122" s="61"/>
      <c r="H122" s="74"/>
      <c r="I122" s="74"/>
      <c r="J122" s="76">
        <f t="shared" si="67"/>
        <v>0</v>
      </c>
      <c r="K122" s="75"/>
      <c r="L122" s="74"/>
      <c r="M122" s="74"/>
      <c r="N122" s="74"/>
      <c r="O122" s="74"/>
      <c r="P122" s="74"/>
      <c r="Q122" s="74"/>
      <c r="R122" s="60">
        <f t="shared" si="68"/>
        <v>0</v>
      </c>
      <c r="S122" s="61"/>
      <c r="T122" s="61"/>
      <c r="U122" s="60">
        <f t="shared" si="69"/>
        <v>0</v>
      </c>
      <c r="V122" s="61"/>
      <c r="W122" s="61"/>
      <c r="X122" s="60">
        <f t="shared" si="62"/>
        <v>0</v>
      </c>
      <c r="Y122" s="61"/>
      <c r="Z122" s="61"/>
      <c r="AA122" s="60">
        <f t="shared" si="63"/>
        <v>0</v>
      </c>
      <c r="AB122" s="61"/>
      <c r="AC122" s="61"/>
      <c r="AD122" s="60">
        <f t="shared" si="64"/>
        <v>0</v>
      </c>
      <c r="AE122" s="61"/>
      <c r="AF122" s="61"/>
      <c r="AG122" s="60">
        <f t="shared" si="65"/>
        <v>0</v>
      </c>
      <c r="AH122" s="61"/>
      <c r="AI122" s="61"/>
      <c r="AJ122" s="60">
        <f t="shared" si="66"/>
        <v>0</v>
      </c>
      <c r="AK122" s="60"/>
      <c r="AL122" s="51">
        <f t="shared" si="70"/>
        <v>0</v>
      </c>
      <c r="AM122" s="965"/>
      <c r="AN122" s="965"/>
      <c r="AO122" s="965"/>
      <c r="AP122" s="965"/>
      <c r="AQ122" s="73"/>
      <c r="AR122" s="968"/>
      <c r="AS122" s="970"/>
      <c r="AT122" s="571"/>
    </row>
    <row r="123" spans="1:46" s="94" customFormat="1" ht="148.5" customHeight="1" thickBot="1">
      <c r="A123" s="1011"/>
      <c r="B123" s="980"/>
      <c r="C123" s="980"/>
      <c r="D123" s="980"/>
      <c r="E123" s="77">
        <v>2018</v>
      </c>
      <c r="F123" s="297" t="s">
        <v>323</v>
      </c>
      <c r="G123" s="61"/>
      <c r="H123" s="128"/>
      <c r="I123" s="128"/>
      <c r="J123" s="76">
        <f t="shared" si="67"/>
        <v>0</v>
      </c>
      <c r="K123" s="75"/>
      <c r="L123" s="74"/>
      <c r="M123" s="128"/>
      <c r="N123" s="128"/>
      <c r="O123" s="128"/>
      <c r="P123" s="128"/>
      <c r="Q123" s="128"/>
      <c r="R123" s="54">
        <f t="shared" si="68"/>
        <v>0</v>
      </c>
      <c r="S123" s="128"/>
      <c r="T123" s="128"/>
      <c r="U123" s="60">
        <f t="shared" si="69"/>
        <v>0</v>
      </c>
      <c r="V123" s="128"/>
      <c r="W123" s="128"/>
      <c r="X123" s="60">
        <f t="shared" si="62"/>
        <v>0</v>
      </c>
      <c r="Y123" s="128"/>
      <c r="Z123" s="128"/>
      <c r="AA123" s="60">
        <f t="shared" si="63"/>
        <v>0</v>
      </c>
      <c r="AB123" s="128"/>
      <c r="AC123" s="128"/>
      <c r="AD123" s="60">
        <f t="shared" si="64"/>
        <v>0</v>
      </c>
      <c r="AE123" s="128"/>
      <c r="AF123" s="128"/>
      <c r="AG123" s="60">
        <f t="shared" si="65"/>
        <v>0</v>
      </c>
      <c r="AH123" s="128"/>
      <c r="AI123" s="128"/>
      <c r="AJ123" s="60">
        <f t="shared" si="66"/>
        <v>0</v>
      </c>
      <c r="AK123" s="60"/>
      <c r="AL123" s="51">
        <f t="shared" si="70"/>
        <v>0</v>
      </c>
      <c r="AM123" s="966"/>
      <c r="AN123" s="966"/>
      <c r="AO123" s="966"/>
      <c r="AP123" s="966"/>
      <c r="AQ123" s="73"/>
      <c r="AR123" s="968"/>
      <c r="AS123" s="970"/>
      <c r="AT123" s="571"/>
    </row>
    <row r="124" spans="1:46" s="94" customFormat="1" ht="172.5" customHeight="1">
      <c r="A124" s="1010" t="s">
        <v>812</v>
      </c>
      <c r="B124" s="978" t="s">
        <v>811</v>
      </c>
      <c r="C124" s="978" t="s">
        <v>810</v>
      </c>
      <c r="D124" s="978" t="s">
        <v>809</v>
      </c>
      <c r="E124" s="79">
        <v>2017</v>
      </c>
      <c r="F124" s="298" t="s">
        <v>321</v>
      </c>
      <c r="G124" s="67"/>
      <c r="H124" s="80"/>
      <c r="I124" s="80"/>
      <c r="J124" s="82">
        <f t="shared" si="67"/>
        <v>0</v>
      </c>
      <c r="K124" s="115">
        <v>5</v>
      </c>
      <c r="L124" s="114">
        <v>5</v>
      </c>
      <c r="M124" s="113">
        <v>50</v>
      </c>
      <c r="N124" s="113"/>
      <c r="O124" s="113"/>
      <c r="P124" s="113">
        <v>700</v>
      </c>
      <c r="Q124" s="80"/>
      <c r="R124" s="66">
        <f t="shared" si="68"/>
        <v>17500</v>
      </c>
      <c r="S124" s="67"/>
      <c r="T124" s="67"/>
      <c r="U124" s="66">
        <f t="shared" si="69"/>
        <v>0</v>
      </c>
      <c r="V124" s="67"/>
      <c r="W124" s="67"/>
      <c r="X124" s="66">
        <f t="shared" si="62"/>
        <v>0</v>
      </c>
      <c r="Y124" s="67"/>
      <c r="Z124" s="67"/>
      <c r="AA124" s="66">
        <f t="shared" si="63"/>
        <v>0</v>
      </c>
      <c r="AB124" s="67"/>
      <c r="AC124" s="67"/>
      <c r="AD124" s="66">
        <f t="shared" si="64"/>
        <v>0</v>
      </c>
      <c r="AE124" s="67"/>
      <c r="AF124" s="67"/>
      <c r="AG124" s="66">
        <f t="shared" si="65"/>
        <v>0</v>
      </c>
      <c r="AH124" s="67"/>
      <c r="AI124" s="67"/>
      <c r="AJ124" s="66">
        <f t="shared" si="66"/>
        <v>0</v>
      </c>
      <c r="AK124" s="66"/>
      <c r="AL124" s="51">
        <f t="shared" si="70"/>
        <v>17500</v>
      </c>
      <c r="AM124" s="964">
        <f>SUM(AL124:AL127)</f>
        <v>70000</v>
      </c>
      <c r="AN124" s="964"/>
      <c r="AO124" s="964">
        <f>AM124</f>
        <v>70000</v>
      </c>
      <c r="AP124" s="964">
        <f>AM124-AN124-AO124</f>
        <v>0</v>
      </c>
      <c r="AQ124" s="73"/>
      <c r="AR124" s="967">
        <v>35000</v>
      </c>
      <c r="AS124" s="969">
        <v>35000</v>
      </c>
      <c r="AT124" s="571"/>
    </row>
    <row r="125" spans="1:46" s="94" customFormat="1" ht="183.75" customHeight="1">
      <c r="A125" s="1011"/>
      <c r="B125" s="979"/>
      <c r="C125" s="979"/>
      <c r="D125" s="979"/>
      <c r="E125" s="77">
        <v>2017</v>
      </c>
      <c r="F125" s="297" t="s">
        <v>320</v>
      </c>
      <c r="G125" s="61"/>
      <c r="H125" s="74"/>
      <c r="I125" s="74"/>
      <c r="J125" s="76">
        <f t="shared" si="67"/>
        <v>0</v>
      </c>
      <c r="K125" s="115">
        <v>5</v>
      </c>
      <c r="L125" s="114">
        <v>5</v>
      </c>
      <c r="M125" s="113">
        <v>50</v>
      </c>
      <c r="N125" s="113"/>
      <c r="O125" s="113"/>
      <c r="P125" s="113">
        <v>700</v>
      </c>
      <c r="Q125" s="74"/>
      <c r="R125" s="60">
        <f t="shared" si="68"/>
        <v>17500</v>
      </c>
      <c r="S125" s="61"/>
      <c r="T125" s="61"/>
      <c r="U125" s="60">
        <f t="shared" si="69"/>
        <v>0</v>
      </c>
      <c r="V125" s="61"/>
      <c r="W125" s="61"/>
      <c r="X125" s="60">
        <f t="shared" si="62"/>
        <v>0</v>
      </c>
      <c r="Y125" s="61"/>
      <c r="Z125" s="61"/>
      <c r="AA125" s="60">
        <f t="shared" si="63"/>
        <v>0</v>
      </c>
      <c r="AB125" s="61"/>
      <c r="AC125" s="61"/>
      <c r="AD125" s="60">
        <f t="shared" si="64"/>
        <v>0</v>
      </c>
      <c r="AE125" s="61"/>
      <c r="AF125" s="61"/>
      <c r="AG125" s="60">
        <f t="shared" si="65"/>
        <v>0</v>
      </c>
      <c r="AH125" s="61"/>
      <c r="AI125" s="61"/>
      <c r="AJ125" s="60">
        <f t="shared" si="66"/>
        <v>0</v>
      </c>
      <c r="AK125" s="60"/>
      <c r="AL125" s="51">
        <f t="shared" si="70"/>
        <v>17500</v>
      </c>
      <c r="AM125" s="965"/>
      <c r="AN125" s="965"/>
      <c r="AO125" s="965"/>
      <c r="AP125" s="965"/>
      <c r="AQ125" s="73"/>
      <c r="AR125" s="968"/>
      <c r="AS125" s="970"/>
      <c r="AT125" s="571"/>
    </row>
    <row r="126" spans="1:46" s="94" customFormat="1" ht="206.25" customHeight="1">
      <c r="A126" s="1011"/>
      <c r="B126" s="979"/>
      <c r="C126" s="979"/>
      <c r="D126" s="979"/>
      <c r="E126" s="77">
        <v>2018</v>
      </c>
      <c r="F126" s="297" t="s">
        <v>320</v>
      </c>
      <c r="G126" s="61"/>
      <c r="H126" s="74"/>
      <c r="I126" s="74"/>
      <c r="J126" s="76">
        <f t="shared" si="67"/>
        <v>0</v>
      </c>
      <c r="K126" s="115">
        <v>5</v>
      </c>
      <c r="L126" s="114">
        <v>5</v>
      </c>
      <c r="M126" s="113">
        <v>50</v>
      </c>
      <c r="N126" s="113"/>
      <c r="O126" s="113"/>
      <c r="P126" s="113">
        <v>700</v>
      </c>
      <c r="Q126" s="74"/>
      <c r="R126" s="60">
        <f t="shared" si="68"/>
        <v>17500</v>
      </c>
      <c r="S126" s="61"/>
      <c r="T126" s="61"/>
      <c r="U126" s="60">
        <f t="shared" si="69"/>
        <v>0</v>
      </c>
      <c r="V126" s="61"/>
      <c r="W126" s="61"/>
      <c r="X126" s="60">
        <f t="shared" si="62"/>
        <v>0</v>
      </c>
      <c r="Y126" s="61"/>
      <c r="Z126" s="61"/>
      <c r="AA126" s="60">
        <f t="shared" si="63"/>
        <v>0</v>
      </c>
      <c r="AB126" s="61"/>
      <c r="AC126" s="61"/>
      <c r="AD126" s="60">
        <f t="shared" si="64"/>
        <v>0</v>
      </c>
      <c r="AE126" s="61"/>
      <c r="AF126" s="61"/>
      <c r="AG126" s="60">
        <f t="shared" si="65"/>
        <v>0</v>
      </c>
      <c r="AH126" s="61"/>
      <c r="AI126" s="61"/>
      <c r="AJ126" s="60">
        <f t="shared" si="66"/>
        <v>0</v>
      </c>
      <c r="AK126" s="60"/>
      <c r="AL126" s="51">
        <f t="shared" si="70"/>
        <v>17500</v>
      </c>
      <c r="AM126" s="965"/>
      <c r="AN126" s="965"/>
      <c r="AO126" s="965"/>
      <c r="AP126" s="965"/>
      <c r="AQ126" s="73"/>
      <c r="AR126" s="968"/>
      <c r="AS126" s="970"/>
      <c r="AT126" s="571"/>
    </row>
    <row r="127" spans="1:46" s="94" customFormat="1" ht="172.5" customHeight="1" thickBot="1">
      <c r="A127" s="1011"/>
      <c r="B127" s="980"/>
      <c r="C127" s="979"/>
      <c r="D127" s="980"/>
      <c r="E127" s="77">
        <v>2018</v>
      </c>
      <c r="F127" s="329" t="s">
        <v>319</v>
      </c>
      <c r="G127" s="58"/>
      <c r="H127" s="113"/>
      <c r="I127" s="113"/>
      <c r="J127" s="116">
        <f t="shared" si="67"/>
        <v>0</v>
      </c>
      <c r="K127" s="115">
        <v>5</v>
      </c>
      <c r="L127" s="114">
        <v>5</v>
      </c>
      <c r="M127" s="113">
        <v>50</v>
      </c>
      <c r="N127" s="113"/>
      <c r="O127" s="113"/>
      <c r="P127" s="113">
        <v>700</v>
      </c>
      <c r="Q127" s="113"/>
      <c r="R127" s="54">
        <f t="shared" si="68"/>
        <v>17500</v>
      </c>
      <c r="S127" s="113"/>
      <c r="T127" s="113"/>
      <c r="U127" s="52">
        <f t="shared" si="69"/>
        <v>0</v>
      </c>
      <c r="V127" s="113"/>
      <c r="W127" s="113"/>
      <c r="X127" s="52">
        <f t="shared" si="62"/>
        <v>0</v>
      </c>
      <c r="Y127" s="113"/>
      <c r="Z127" s="113"/>
      <c r="AA127" s="52">
        <f t="shared" si="63"/>
        <v>0</v>
      </c>
      <c r="AB127" s="113"/>
      <c r="AC127" s="113"/>
      <c r="AD127" s="52">
        <f t="shared" si="64"/>
        <v>0</v>
      </c>
      <c r="AE127" s="113"/>
      <c r="AF127" s="113"/>
      <c r="AG127" s="52">
        <f t="shared" si="65"/>
        <v>0</v>
      </c>
      <c r="AH127" s="113"/>
      <c r="AI127" s="113"/>
      <c r="AJ127" s="52">
        <f t="shared" si="66"/>
        <v>0</v>
      </c>
      <c r="AK127" s="52"/>
      <c r="AL127" s="51">
        <f t="shared" si="70"/>
        <v>17500</v>
      </c>
      <c r="AM127" s="966"/>
      <c r="AN127" s="966"/>
      <c r="AO127" s="966"/>
      <c r="AP127" s="966"/>
      <c r="AQ127" s="73"/>
      <c r="AR127" s="968"/>
      <c r="AS127" s="970"/>
      <c r="AT127" s="571"/>
    </row>
    <row r="128" spans="1:46" s="94" customFormat="1" ht="102" customHeight="1" thickBot="1">
      <c r="A128" s="1010" t="s">
        <v>808</v>
      </c>
      <c r="B128" s="978" t="s">
        <v>315</v>
      </c>
      <c r="C128" s="978" t="s">
        <v>807</v>
      </c>
      <c r="D128" s="978"/>
      <c r="E128" s="79">
        <v>2017</v>
      </c>
      <c r="F128" s="298" t="s">
        <v>318</v>
      </c>
      <c r="G128" s="67"/>
      <c r="H128" s="80"/>
      <c r="I128" s="80"/>
      <c r="J128" s="82">
        <f t="shared" si="67"/>
        <v>0</v>
      </c>
      <c r="K128" s="81"/>
      <c r="L128" s="80"/>
      <c r="M128" s="80"/>
      <c r="N128" s="80"/>
      <c r="O128" s="80"/>
      <c r="P128" s="80"/>
      <c r="Q128" s="80"/>
      <c r="R128" s="66">
        <f t="shared" si="68"/>
        <v>0</v>
      </c>
      <c r="S128" s="67"/>
      <c r="T128" s="67"/>
      <c r="U128" s="66">
        <f t="shared" si="69"/>
        <v>0</v>
      </c>
      <c r="V128" s="67"/>
      <c r="W128" s="67"/>
      <c r="X128" s="66">
        <f t="shared" si="62"/>
        <v>0</v>
      </c>
      <c r="Y128" s="67"/>
      <c r="Z128" s="67"/>
      <c r="AA128" s="66">
        <f t="shared" si="63"/>
        <v>0</v>
      </c>
      <c r="AB128" s="67"/>
      <c r="AC128" s="67"/>
      <c r="AD128" s="66">
        <f t="shared" si="64"/>
        <v>0</v>
      </c>
      <c r="AE128" s="67"/>
      <c r="AF128" s="67"/>
      <c r="AG128" s="66">
        <f t="shared" si="65"/>
        <v>0</v>
      </c>
      <c r="AH128" s="67"/>
      <c r="AI128" s="67"/>
      <c r="AJ128" s="66">
        <f t="shared" si="66"/>
        <v>0</v>
      </c>
      <c r="AK128" s="66"/>
      <c r="AL128" s="51">
        <f t="shared" si="70"/>
        <v>0</v>
      </c>
      <c r="AM128" s="964">
        <f>SUM(AL128:AL131)</f>
        <v>8400</v>
      </c>
      <c r="AN128" s="964"/>
      <c r="AO128" s="964">
        <v>8400</v>
      </c>
      <c r="AP128" s="964">
        <f>AM128-AN128-AO128</f>
        <v>0</v>
      </c>
      <c r="AQ128" s="73"/>
      <c r="AR128" s="968">
        <v>2800</v>
      </c>
      <c r="AS128" s="970">
        <v>5600</v>
      </c>
      <c r="AT128" s="571"/>
    </row>
    <row r="129" spans="1:46" s="94" customFormat="1" ht="74.25" customHeight="1" thickBot="1">
      <c r="A129" s="1011"/>
      <c r="B129" s="979"/>
      <c r="C129" s="979"/>
      <c r="D129" s="979"/>
      <c r="E129" s="79">
        <v>2017</v>
      </c>
      <c r="F129" s="297" t="s">
        <v>317</v>
      </c>
      <c r="G129" s="61"/>
      <c r="H129" s="74"/>
      <c r="I129" s="74"/>
      <c r="J129" s="76">
        <f t="shared" si="67"/>
        <v>0</v>
      </c>
      <c r="K129" s="75">
        <v>2</v>
      </c>
      <c r="L129" s="74">
        <v>2</v>
      </c>
      <c r="M129" s="128">
        <v>50</v>
      </c>
      <c r="N129" s="128"/>
      <c r="O129" s="128"/>
      <c r="P129" s="128">
        <v>700</v>
      </c>
      <c r="Q129" s="74"/>
      <c r="R129" s="60">
        <f t="shared" si="68"/>
        <v>2800</v>
      </c>
      <c r="S129" s="61"/>
      <c r="T129" s="61"/>
      <c r="U129" s="60">
        <f t="shared" si="69"/>
        <v>0</v>
      </c>
      <c r="V129" s="61"/>
      <c r="W129" s="61"/>
      <c r="X129" s="60">
        <f t="shared" si="62"/>
        <v>0</v>
      </c>
      <c r="Y129" s="61"/>
      <c r="Z129" s="61"/>
      <c r="AA129" s="60">
        <f t="shared" si="63"/>
        <v>0</v>
      </c>
      <c r="AB129" s="61"/>
      <c r="AC129" s="61"/>
      <c r="AD129" s="60">
        <f t="shared" si="64"/>
        <v>0</v>
      </c>
      <c r="AE129" s="61"/>
      <c r="AF129" s="61"/>
      <c r="AG129" s="60">
        <f t="shared" si="65"/>
        <v>0</v>
      </c>
      <c r="AH129" s="61"/>
      <c r="AI129" s="61"/>
      <c r="AJ129" s="60">
        <f t="shared" si="66"/>
        <v>0</v>
      </c>
      <c r="AK129" s="60"/>
      <c r="AL129" s="51">
        <f t="shared" si="70"/>
        <v>2800</v>
      </c>
      <c r="AM129" s="965"/>
      <c r="AN129" s="965"/>
      <c r="AO129" s="965"/>
      <c r="AP129" s="965"/>
      <c r="AQ129" s="73"/>
      <c r="AR129" s="968"/>
      <c r="AS129" s="970"/>
      <c r="AT129" s="571"/>
    </row>
    <row r="130" spans="1:46" s="94" customFormat="1" ht="67.5" customHeight="1" thickBot="1">
      <c r="A130" s="1011"/>
      <c r="B130" s="979"/>
      <c r="C130" s="979"/>
      <c r="D130" s="979"/>
      <c r="E130" s="79">
        <v>2018</v>
      </c>
      <c r="F130" s="297" t="s">
        <v>317</v>
      </c>
      <c r="G130" s="61"/>
      <c r="H130" s="74"/>
      <c r="I130" s="74"/>
      <c r="J130" s="76">
        <f t="shared" si="67"/>
        <v>0</v>
      </c>
      <c r="K130" s="75">
        <v>2</v>
      </c>
      <c r="L130" s="74">
        <v>2</v>
      </c>
      <c r="M130" s="128">
        <v>50</v>
      </c>
      <c r="N130" s="128"/>
      <c r="O130" s="128"/>
      <c r="P130" s="128">
        <v>700</v>
      </c>
      <c r="Q130" s="74"/>
      <c r="R130" s="60">
        <f t="shared" si="68"/>
        <v>2800</v>
      </c>
      <c r="S130" s="61"/>
      <c r="T130" s="61"/>
      <c r="U130" s="60">
        <f t="shared" si="69"/>
        <v>0</v>
      </c>
      <c r="V130" s="61"/>
      <c r="W130" s="61"/>
      <c r="X130" s="60">
        <f t="shared" si="62"/>
        <v>0</v>
      </c>
      <c r="Y130" s="61"/>
      <c r="Z130" s="61"/>
      <c r="AA130" s="60">
        <f t="shared" si="63"/>
        <v>0</v>
      </c>
      <c r="AB130" s="61"/>
      <c r="AC130" s="61"/>
      <c r="AD130" s="60">
        <f t="shared" si="64"/>
        <v>0</v>
      </c>
      <c r="AE130" s="61"/>
      <c r="AF130" s="61"/>
      <c r="AG130" s="60">
        <f t="shared" si="65"/>
        <v>0</v>
      </c>
      <c r="AH130" s="61"/>
      <c r="AI130" s="61"/>
      <c r="AJ130" s="60">
        <f t="shared" si="66"/>
        <v>0</v>
      </c>
      <c r="AK130" s="60"/>
      <c r="AL130" s="51">
        <f t="shared" si="70"/>
        <v>2800</v>
      </c>
      <c r="AM130" s="965"/>
      <c r="AN130" s="965"/>
      <c r="AO130" s="965"/>
      <c r="AP130" s="965"/>
      <c r="AQ130" s="73"/>
      <c r="AR130" s="968"/>
      <c r="AS130" s="970"/>
      <c r="AT130" s="571"/>
    </row>
    <row r="131" spans="1:46" s="94" customFormat="1" ht="70.5" customHeight="1" thickBot="1">
      <c r="A131" s="1011"/>
      <c r="B131" s="980"/>
      <c r="C131" s="980"/>
      <c r="D131" s="980"/>
      <c r="E131" s="79">
        <v>2018</v>
      </c>
      <c r="F131" s="297" t="s">
        <v>317</v>
      </c>
      <c r="G131" s="61"/>
      <c r="H131" s="128"/>
      <c r="I131" s="128"/>
      <c r="J131" s="76">
        <f t="shared" si="67"/>
        <v>0</v>
      </c>
      <c r="K131" s="75">
        <v>2</v>
      </c>
      <c r="L131" s="74">
        <v>2</v>
      </c>
      <c r="M131" s="128">
        <v>50</v>
      </c>
      <c r="N131" s="128"/>
      <c r="O131" s="128"/>
      <c r="P131" s="128">
        <v>700</v>
      </c>
      <c r="Q131" s="128"/>
      <c r="R131" s="54">
        <f t="shared" si="68"/>
        <v>2800</v>
      </c>
      <c r="S131" s="128"/>
      <c r="T131" s="128"/>
      <c r="U131" s="60">
        <f t="shared" si="69"/>
        <v>0</v>
      </c>
      <c r="V131" s="128"/>
      <c r="W131" s="128"/>
      <c r="X131" s="60">
        <f t="shared" si="62"/>
        <v>0</v>
      </c>
      <c r="Y131" s="128"/>
      <c r="Z131" s="128"/>
      <c r="AA131" s="60">
        <f t="shared" si="63"/>
        <v>0</v>
      </c>
      <c r="AB131" s="128"/>
      <c r="AC131" s="128"/>
      <c r="AD131" s="60">
        <f t="shared" si="64"/>
        <v>0</v>
      </c>
      <c r="AE131" s="128"/>
      <c r="AF131" s="128"/>
      <c r="AG131" s="60">
        <f t="shared" si="65"/>
        <v>0</v>
      </c>
      <c r="AH131" s="128"/>
      <c r="AI131" s="128"/>
      <c r="AJ131" s="60">
        <f t="shared" si="66"/>
        <v>0</v>
      </c>
      <c r="AK131" s="60"/>
      <c r="AL131" s="51">
        <f t="shared" si="70"/>
        <v>2800</v>
      </c>
      <c r="AM131" s="966"/>
      <c r="AN131" s="966"/>
      <c r="AO131" s="966"/>
      <c r="AP131" s="966"/>
      <c r="AQ131" s="73"/>
      <c r="AR131" s="968"/>
      <c r="AS131" s="970"/>
      <c r="AT131" s="571"/>
    </row>
    <row r="132" spans="1:46" s="94" customFormat="1" ht="120.75" customHeight="1">
      <c r="A132" s="1010" t="s">
        <v>806</v>
      </c>
      <c r="B132" s="978" t="s">
        <v>805</v>
      </c>
      <c r="C132" s="978" t="s">
        <v>804</v>
      </c>
      <c r="D132" s="978"/>
      <c r="E132" s="79">
        <v>2017</v>
      </c>
      <c r="F132" s="298" t="s">
        <v>316</v>
      </c>
      <c r="G132" s="67"/>
      <c r="H132" s="80"/>
      <c r="I132" s="80"/>
      <c r="J132" s="82">
        <f t="shared" si="67"/>
        <v>0</v>
      </c>
      <c r="K132" s="75">
        <v>1</v>
      </c>
      <c r="L132" s="74">
        <v>1</v>
      </c>
      <c r="M132" s="74">
        <v>15</v>
      </c>
      <c r="N132" s="74"/>
      <c r="O132" s="74">
        <v>0</v>
      </c>
      <c r="P132" s="74">
        <v>700</v>
      </c>
      <c r="Q132" s="80"/>
      <c r="R132" s="66">
        <f t="shared" si="68"/>
        <v>700</v>
      </c>
      <c r="S132" s="67"/>
      <c r="T132" s="67"/>
      <c r="U132" s="66">
        <f t="shared" si="69"/>
        <v>0</v>
      </c>
      <c r="V132" s="67"/>
      <c r="W132" s="67"/>
      <c r="X132" s="66">
        <f t="shared" si="62"/>
        <v>0</v>
      </c>
      <c r="Y132" s="67"/>
      <c r="Z132" s="67"/>
      <c r="AA132" s="66">
        <f t="shared" si="63"/>
        <v>0</v>
      </c>
      <c r="AB132" s="67"/>
      <c r="AC132" s="67"/>
      <c r="AD132" s="66">
        <f t="shared" si="64"/>
        <v>0</v>
      </c>
      <c r="AE132" s="67"/>
      <c r="AF132" s="67"/>
      <c r="AG132" s="66">
        <f t="shared" si="65"/>
        <v>0</v>
      </c>
      <c r="AH132" s="67"/>
      <c r="AI132" s="67"/>
      <c r="AJ132" s="66">
        <f t="shared" si="66"/>
        <v>0</v>
      </c>
      <c r="AK132" s="66"/>
      <c r="AL132" s="51">
        <f t="shared" si="70"/>
        <v>700</v>
      </c>
      <c r="AM132" s="964">
        <f>SUM(AL132:AL133)</f>
        <v>1400</v>
      </c>
      <c r="AN132" s="964">
        <v>1400</v>
      </c>
      <c r="AO132" s="964"/>
      <c r="AP132" s="964">
        <f>AM132-AN132-AO132</f>
        <v>0</v>
      </c>
      <c r="AQ132" s="73"/>
      <c r="AR132" s="968">
        <v>700</v>
      </c>
      <c r="AS132" s="970">
        <v>700</v>
      </c>
      <c r="AT132" s="571"/>
    </row>
    <row r="133" spans="1:46" s="94" customFormat="1" ht="111" customHeight="1">
      <c r="A133" s="1011"/>
      <c r="B133" s="979"/>
      <c r="C133" s="979"/>
      <c r="D133" s="979"/>
      <c r="E133" s="77">
        <v>2018</v>
      </c>
      <c r="F133" s="297" t="s">
        <v>316</v>
      </c>
      <c r="G133" s="61"/>
      <c r="H133" s="74"/>
      <c r="I133" s="74"/>
      <c r="J133" s="76">
        <f t="shared" si="67"/>
        <v>0</v>
      </c>
      <c r="K133" s="75">
        <v>1</v>
      </c>
      <c r="L133" s="74">
        <v>1</v>
      </c>
      <c r="M133" s="74">
        <v>15</v>
      </c>
      <c r="N133" s="74"/>
      <c r="O133" s="74">
        <v>0</v>
      </c>
      <c r="P133" s="74">
        <v>700</v>
      </c>
      <c r="Q133" s="74"/>
      <c r="R133" s="60">
        <f t="shared" si="68"/>
        <v>700</v>
      </c>
      <c r="S133" s="61"/>
      <c r="T133" s="61"/>
      <c r="U133" s="60">
        <f t="shared" si="69"/>
        <v>0</v>
      </c>
      <c r="V133" s="61"/>
      <c r="W133" s="61"/>
      <c r="X133" s="60">
        <f t="shared" si="62"/>
        <v>0</v>
      </c>
      <c r="Y133" s="61"/>
      <c r="Z133" s="61"/>
      <c r="AA133" s="60">
        <f t="shared" si="63"/>
        <v>0</v>
      </c>
      <c r="AB133" s="61"/>
      <c r="AC133" s="61"/>
      <c r="AD133" s="60">
        <f t="shared" si="64"/>
        <v>0</v>
      </c>
      <c r="AE133" s="61"/>
      <c r="AF133" s="61"/>
      <c r="AG133" s="60">
        <f t="shared" si="65"/>
        <v>0</v>
      </c>
      <c r="AH133" s="61"/>
      <c r="AI133" s="61"/>
      <c r="AJ133" s="60">
        <f t="shared" si="66"/>
        <v>0</v>
      </c>
      <c r="AK133" s="60"/>
      <c r="AL133" s="51">
        <f t="shared" si="70"/>
        <v>700</v>
      </c>
      <c r="AM133" s="965"/>
      <c r="AN133" s="965"/>
      <c r="AO133" s="965"/>
      <c r="AP133" s="965"/>
      <c r="AQ133" s="73"/>
      <c r="AR133" s="968"/>
      <c r="AS133" s="970"/>
      <c r="AT133" s="571"/>
    </row>
    <row r="134" spans="1:46" s="150" customFormat="1" ht="21" customHeight="1" thickBot="1">
      <c r="A134" s="564"/>
      <c r="B134" s="1034" t="s">
        <v>1433</v>
      </c>
      <c r="C134" s="1035"/>
      <c r="D134" s="1035"/>
      <c r="E134" s="1035"/>
      <c r="F134" s="1036"/>
      <c r="G134" s="185"/>
      <c r="H134" s="178"/>
      <c r="I134" s="178"/>
      <c r="J134" s="186"/>
      <c r="K134" s="185"/>
      <c r="L134" s="184"/>
      <c r="M134" s="184"/>
      <c r="N134" s="184"/>
      <c r="O134" s="184"/>
      <c r="P134" s="183"/>
      <c r="Q134" s="183"/>
      <c r="R134" s="182"/>
      <c r="S134" s="178"/>
      <c r="T134" s="178"/>
      <c r="U134" s="181"/>
      <c r="V134" s="178"/>
      <c r="W134" s="178"/>
      <c r="X134" s="181"/>
      <c r="Y134" s="178"/>
      <c r="Z134" s="178"/>
      <c r="AA134" s="180"/>
      <c r="AB134" s="178"/>
      <c r="AC134" s="178"/>
      <c r="AD134" s="180"/>
      <c r="AE134" s="178"/>
      <c r="AF134" s="178"/>
      <c r="AG134" s="180"/>
      <c r="AH134" s="178"/>
      <c r="AI134" s="178"/>
      <c r="AJ134" s="180"/>
      <c r="AK134" s="180"/>
      <c r="AL134" s="302"/>
      <c r="AM134" s="200"/>
      <c r="AN134" s="200"/>
      <c r="AO134" s="200"/>
      <c r="AP134" s="408"/>
      <c r="AQ134" s="50"/>
      <c r="AR134" s="649"/>
      <c r="AS134" s="650"/>
      <c r="AT134" s="563"/>
    </row>
    <row r="135" spans="1:46" ht="51.75" customHeight="1" thickBot="1">
      <c r="A135" s="653" t="s">
        <v>1434</v>
      </c>
      <c r="B135" s="651" t="s">
        <v>315</v>
      </c>
      <c r="C135" s="652" t="s">
        <v>872</v>
      </c>
      <c r="D135" s="652"/>
      <c r="E135" s="79" t="s">
        <v>867</v>
      </c>
      <c r="F135" s="298" t="s">
        <v>353</v>
      </c>
      <c r="G135" s="61"/>
      <c r="H135" s="62"/>
      <c r="I135" s="62"/>
      <c r="J135" s="64"/>
      <c r="K135" s="63"/>
      <c r="L135" s="62"/>
      <c r="M135" s="62"/>
      <c r="N135" s="62"/>
      <c r="O135" s="62"/>
      <c r="P135" s="62"/>
      <c r="Q135" s="62"/>
      <c r="R135" s="52"/>
      <c r="S135" s="61"/>
      <c r="T135" s="61"/>
      <c r="U135" s="60"/>
      <c r="V135" s="61"/>
      <c r="W135" s="61"/>
      <c r="X135" s="60"/>
      <c r="Y135" s="61"/>
      <c r="Z135" s="61"/>
      <c r="AA135" s="60"/>
      <c r="AB135" s="61"/>
      <c r="AC135" s="61"/>
      <c r="AD135" s="60"/>
      <c r="AE135" s="61"/>
      <c r="AF135" s="61"/>
      <c r="AG135" s="60"/>
      <c r="AH135" s="61"/>
      <c r="AI135" s="61"/>
      <c r="AJ135" s="60"/>
      <c r="AK135" s="60"/>
      <c r="AL135" s="51">
        <f t="shared" ref="AL135:AL150" si="71">AJ135+AG135+AD135+AA135+X135+U135+R135+J135+AK135</f>
        <v>0</v>
      </c>
      <c r="AM135" s="200"/>
      <c r="AN135" s="200"/>
      <c r="AO135" s="200"/>
      <c r="AP135" s="408"/>
      <c r="AQ135" s="50"/>
      <c r="AR135" s="649"/>
      <c r="AS135" s="650"/>
      <c r="AT135" s="567"/>
    </row>
    <row r="136" spans="1:46" ht="64.5" thickBot="1">
      <c r="A136" s="653" t="s">
        <v>1435</v>
      </c>
      <c r="B136" s="651" t="s">
        <v>315</v>
      </c>
      <c r="C136" s="652" t="s">
        <v>870</v>
      </c>
      <c r="D136" s="652"/>
      <c r="E136" s="79">
        <v>2017</v>
      </c>
      <c r="F136" s="298" t="s">
        <v>352</v>
      </c>
      <c r="G136" s="61"/>
      <c r="H136" s="62"/>
      <c r="I136" s="62"/>
      <c r="J136" s="64"/>
      <c r="K136" s="63"/>
      <c r="L136" s="62"/>
      <c r="M136" s="62"/>
      <c r="N136" s="62"/>
      <c r="O136" s="62"/>
      <c r="P136" s="62"/>
      <c r="Q136" s="62"/>
      <c r="R136" s="52"/>
      <c r="S136" s="61"/>
      <c r="T136" s="61"/>
      <c r="U136" s="60"/>
      <c r="V136" s="61"/>
      <c r="W136" s="61"/>
      <c r="X136" s="60"/>
      <c r="Y136" s="61"/>
      <c r="Z136" s="61"/>
      <c r="AA136" s="60"/>
      <c r="AB136" s="61"/>
      <c r="AC136" s="61"/>
      <c r="AD136" s="60"/>
      <c r="AE136" s="61">
        <v>200</v>
      </c>
      <c r="AF136" s="61">
        <v>1.2</v>
      </c>
      <c r="AG136" s="60">
        <f t="shared" ref="AG136:AG144" si="72">AE136*AF136</f>
        <v>240</v>
      </c>
      <c r="AH136" s="61"/>
      <c r="AI136" s="61"/>
      <c r="AJ136" s="60"/>
      <c r="AK136" s="60"/>
      <c r="AL136" s="51">
        <f t="shared" si="71"/>
        <v>240</v>
      </c>
      <c r="AM136" s="200"/>
      <c r="AN136" s="200"/>
      <c r="AO136" s="200"/>
      <c r="AP136" s="408"/>
      <c r="AQ136" s="50"/>
      <c r="AR136" s="649"/>
      <c r="AS136" s="650"/>
      <c r="AT136" s="567"/>
    </row>
    <row r="137" spans="1:46" s="307" customFormat="1" ht="28.5" customHeight="1" thickBot="1">
      <c r="A137" s="975" t="s">
        <v>1436</v>
      </c>
      <c r="B137" s="978" t="s">
        <v>315</v>
      </c>
      <c r="C137" s="978" t="s">
        <v>868</v>
      </c>
      <c r="D137" s="978"/>
      <c r="E137" s="79">
        <v>2017</v>
      </c>
      <c r="F137" s="298" t="s">
        <v>351</v>
      </c>
      <c r="G137" s="317"/>
      <c r="H137" s="316"/>
      <c r="I137" s="316"/>
      <c r="J137" s="315">
        <f t="shared" ref="J137:J144" si="73">G137*H137*I137</f>
        <v>0</v>
      </c>
      <c r="K137" s="314"/>
      <c r="L137" s="313"/>
      <c r="M137" s="312"/>
      <c r="N137" s="312"/>
      <c r="O137" s="312"/>
      <c r="P137" s="312"/>
      <c r="Q137" s="312"/>
      <c r="R137" s="309">
        <f t="shared" ref="R137:R144" si="74">(K137*L137*M137*N137)+(K137*L137*P137)+O137+(K137*L137*Q137)</f>
        <v>0</v>
      </c>
      <c r="S137" s="311"/>
      <c r="T137" s="311"/>
      <c r="U137" s="309">
        <f t="shared" ref="U137:U144" si="75">S137*T137</f>
        <v>0</v>
      </c>
      <c r="V137" s="311"/>
      <c r="W137" s="311"/>
      <c r="X137" s="309">
        <f t="shared" ref="X137:X144" si="76">W137*V137</f>
        <v>0</v>
      </c>
      <c r="Y137" s="310"/>
      <c r="Z137" s="310"/>
      <c r="AA137" s="309">
        <f t="shared" ref="AA137:AA144" si="77">Y137*Z137</f>
        <v>0</v>
      </c>
      <c r="AB137" s="310"/>
      <c r="AC137" s="310"/>
      <c r="AD137" s="309">
        <f t="shared" ref="AD137:AD144" si="78">AB137*AC137</f>
        <v>0</v>
      </c>
      <c r="AE137" s="310"/>
      <c r="AF137" s="310"/>
      <c r="AG137" s="309">
        <f t="shared" si="72"/>
        <v>0</v>
      </c>
      <c r="AH137" s="310"/>
      <c r="AI137" s="310"/>
      <c r="AJ137" s="309">
        <f t="shared" ref="AJ137:AJ144" si="79">AI137+AH137</f>
        <v>0</v>
      </c>
      <c r="AK137" s="309"/>
      <c r="AL137" s="51">
        <f t="shared" si="71"/>
        <v>0</v>
      </c>
      <c r="AM137" s="654"/>
      <c r="AN137" s="654"/>
      <c r="AO137" s="654"/>
      <c r="AP137" s="655"/>
      <c r="AQ137" s="308"/>
      <c r="AR137" s="656"/>
      <c r="AS137" s="657"/>
      <c r="AT137" s="568"/>
    </row>
    <row r="138" spans="1:46" ht="28.5" customHeight="1" thickBot="1">
      <c r="A138" s="976"/>
      <c r="B138" s="979"/>
      <c r="C138" s="979"/>
      <c r="D138" s="979"/>
      <c r="E138" s="79" t="s">
        <v>867</v>
      </c>
      <c r="F138" s="297" t="s">
        <v>350</v>
      </c>
      <c r="G138" s="67"/>
      <c r="H138" s="68"/>
      <c r="I138" s="68"/>
      <c r="J138" s="70">
        <f t="shared" si="73"/>
        <v>0</v>
      </c>
      <c r="K138" s="69"/>
      <c r="L138" s="68"/>
      <c r="M138" s="68"/>
      <c r="N138" s="68"/>
      <c r="O138" s="68"/>
      <c r="P138" s="68"/>
      <c r="Q138" s="68"/>
      <c r="R138" s="66">
        <f t="shared" si="74"/>
        <v>0</v>
      </c>
      <c r="S138" s="67">
        <v>0</v>
      </c>
      <c r="T138" s="67">
        <v>0</v>
      </c>
      <c r="U138" s="66">
        <f t="shared" si="75"/>
        <v>0</v>
      </c>
      <c r="V138" s="67">
        <v>0</v>
      </c>
      <c r="W138" s="67">
        <v>0</v>
      </c>
      <c r="X138" s="66">
        <f t="shared" si="76"/>
        <v>0</v>
      </c>
      <c r="Y138" s="67">
        <v>0</v>
      </c>
      <c r="Z138" s="67">
        <v>0</v>
      </c>
      <c r="AA138" s="66">
        <f t="shared" si="77"/>
        <v>0</v>
      </c>
      <c r="AB138" s="67">
        <v>0</v>
      </c>
      <c r="AC138" s="67">
        <v>0</v>
      </c>
      <c r="AD138" s="66">
        <f t="shared" si="78"/>
        <v>0</v>
      </c>
      <c r="AE138" s="67">
        <v>0</v>
      </c>
      <c r="AF138" s="67">
        <v>0</v>
      </c>
      <c r="AG138" s="66">
        <f t="shared" si="72"/>
        <v>0</v>
      </c>
      <c r="AH138" s="67">
        <v>0</v>
      </c>
      <c r="AI138" s="67">
        <v>0</v>
      </c>
      <c r="AJ138" s="66">
        <f t="shared" si="79"/>
        <v>0</v>
      </c>
      <c r="AK138" s="66">
        <v>0</v>
      </c>
      <c r="AL138" s="51">
        <f t="shared" si="71"/>
        <v>0</v>
      </c>
      <c r="AM138" s="964">
        <v>0</v>
      </c>
      <c r="AN138" s="964">
        <v>0</v>
      </c>
      <c r="AO138" s="964">
        <v>0</v>
      </c>
      <c r="AP138" s="964">
        <v>0</v>
      </c>
      <c r="AQ138" s="50"/>
      <c r="AR138" s="967">
        <v>0</v>
      </c>
      <c r="AS138" s="969">
        <v>0</v>
      </c>
      <c r="AT138" s="567"/>
    </row>
    <row r="139" spans="1:46" ht="39" thickBot="1">
      <c r="A139" s="975" t="s">
        <v>1437</v>
      </c>
      <c r="B139" s="978" t="s">
        <v>315</v>
      </c>
      <c r="C139" s="978" t="s">
        <v>865</v>
      </c>
      <c r="D139" s="978"/>
      <c r="E139" s="79">
        <v>2017</v>
      </c>
      <c r="F139" s="298" t="s">
        <v>864</v>
      </c>
      <c r="G139" s="58"/>
      <c r="H139" s="53"/>
      <c r="I139" s="53"/>
      <c r="J139" s="57">
        <f t="shared" si="73"/>
        <v>0</v>
      </c>
      <c r="K139" s="56"/>
      <c r="L139" s="55"/>
      <c r="M139" s="53"/>
      <c r="N139" s="53"/>
      <c r="O139" s="53"/>
      <c r="P139" s="53"/>
      <c r="Q139" s="53"/>
      <c r="R139" s="54">
        <f t="shared" si="74"/>
        <v>0</v>
      </c>
      <c r="S139" s="53"/>
      <c r="T139" s="53"/>
      <c r="U139" s="52">
        <f t="shared" si="75"/>
        <v>0</v>
      </c>
      <c r="V139" s="53"/>
      <c r="W139" s="53"/>
      <c r="X139" s="52">
        <f t="shared" si="76"/>
        <v>0</v>
      </c>
      <c r="Y139" s="53"/>
      <c r="Z139" s="53"/>
      <c r="AA139" s="52">
        <f t="shared" si="77"/>
        <v>0</v>
      </c>
      <c r="AB139" s="53"/>
      <c r="AC139" s="53"/>
      <c r="AD139" s="52">
        <f t="shared" si="78"/>
        <v>0</v>
      </c>
      <c r="AE139" s="53"/>
      <c r="AF139" s="53"/>
      <c r="AG139" s="52">
        <f t="shared" si="72"/>
        <v>0</v>
      </c>
      <c r="AH139" s="53"/>
      <c r="AI139" s="53"/>
      <c r="AJ139" s="52">
        <f t="shared" si="79"/>
        <v>0</v>
      </c>
      <c r="AK139" s="52"/>
      <c r="AL139" s="51">
        <f t="shared" si="71"/>
        <v>0</v>
      </c>
      <c r="AM139" s="966"/>
      <c r="AN139" s="966"/>
      <c r="AO139" s="966"/>
      <c r="AP139" s="966"/>
      <c r="AQ139" s="50"/>
      <c r="AR139" s="968"/>
      <c r="AS139" s="970"/>
      <c r="AT139" s="567"/>
    </row>
    <row r="140" spans="1:46" ht="39" thickBot="1">
      <c r="A140" s="976"/>
      <c r="B140" s="979"/>
      <c r="C140" s="979"/>
      <c r="D140" s="979"/>
      <c r="E140" s="79">
        <v>2017</v>
      </c>
      <c r="F140" s="297" t="s">
        <v>347</v>
      </c>
      <c r="G140" s="67"/>
      <c r="H140" s="68"/>
      <c r="I140" s="68"/>
      <c r="J140" s="70">
        <f t="shared" si="73"/>
        <v>0</v>
      </c>
      <c r="K140" s="69"/>
      <c r="L140" s="68"/>
      <c r="M140" s="68"/>
      <c r="N140" s="68"/>
      <c r="O140" s="68"/>
      <c r="P140" s="68"/>
      <c r="Q140" s="68"/>
      <c r="R140" s="66">
        <f t="shared" si="74"/>
        <v>0</v>
      </c>
      <c r="S140" s="67">
        <v>0</v>
      </c>
      <c r="T140" s="67">
        <v>0</v>
      </c>
      <c r="U140" s="66">
        <f t="shared" si="75"/>
        <v>0</v>
      </c>
      <c r="V140" s="67"/>
      <c r="W140" s="67"/>
      <c r="X140" s="66">
        <f t="shared" si="76"/>
        <v>0</v>
      </c>
      <c r="Y140" s="67">
        <v>0</v>
      </c>
      <c r="Z140" s="67">
        <v>0</v>
      </c>
      <c r="AA140" s="66">
        <f t="shared" si="77"/>
        <v>0</v>
      </c>
      <c r="AB140" s="67">
        <v>0</v>
      </c>
      <c r="AC140" s="67">
        <v>0</v>
      </c>
      <c r="AD140" s="66">
        <f t="shared" si="78"/>
        <v>0</v>
      </c>
      <c r="AE140" s="67">
        <v>0</v>
      </c>
      <c r="AF140" s="67">
        <v>0</v>
      </c>
      <c r="AG140" s="66">
        <f t="shared" si="72"/>
        <v>0</v>
      </c>
      <c r="AH140" s="67">
        <v>0</v>
      </c>
      <c r="AI140" s="67">
        <v>0</v>
      </c>
      <c r="AJ140" s="66">
        <f t="shared" si="79"/>
        <v>0</v>
      </c>
      <c r="AK140" s="66">
        <v>0</v>
      </c>
      <c r="AL140" s="51">
        <f t="shared" si="71"/>
        <v>0</v>
      </c>
      <c r="AM140" s="964">
        <f>SUM(AL140:AL143)</f>
        <v>0</v>
      </c>
      <c r="AN140" s="964">
        <v>0</v>
      </c>
      <c r="AO140" s="964"/>
      <c r="AP140" s="964">
        <f>AM140-AN140-AO140</f>
        <v>0</v>
      </c>
      <c r="AQ140" s="50"/>
      <c r="AR140" s="968"/>
      <c r="AS140" s="970"/>
      <c r="AT140" s="567"/>
    </row>
    <row r="141" spans="1:46" ht="26.25" thickBot="1">
      <c r="A141" s="976"/>
      <c r="B141" s="979"/>
      <c r="C141" s="979"/>
      <c r="D141" s="979"/>
      <c r="E141" s="79">
        <v>2017</v>
      </c>
      <c r="F141" s="297" t="s">
        <v>349</v>
      </c>
      <c r="G141" s="61"/>
      <c r="H141" s="62"/>
      <c r="I141" s="62"/>
      <c r="J141" s="64">
        <f t="shared" si="73"/>
        <v>0</v>
      </c>
      <c r="K141" s="63"/>
      <c r="L141" s="62"/>
      <c r="M141" s="62"/>
      <c r="N141" s="62"/>
      <c r="O141" s="62"/>
      <c r="P141" s="62"/>
      <c r="Q141" s="62"/>
      <c r="R141" s="60">
        <f t="shared" si="74"/>
        <v>0</v>
      </c>
      <c r="S141" s="61"/>
      <c r="T141" s="61"/>
      <c r="U141" s="60">
        <f t="shared" si="75"/>
        <v>0</v>
      </c>
      <c r="V141" s="61"/>
      <c r="W141" s="61"/>
      <c r="X141" s="60">
        <f t="shared" si="76"/>
        <v>0</v>
      </c>
      <c r="Y141" s="61"/>
      <c r="Z141" s="61"/>
      <c r="AA141" s="60">
        <f t="shared" si="77"/>
        <v>0</v>
      </c>
      <c r="AB141" s="61"/>
      <c r="AC141" s="61"/>
      <c r="AD141" s="60">
        <f t="shared" si="78"/>
        <v>0</v>
      </c>
      <c r="AE141" s="61"/>
      <c r="AF141" s="61"/>
      <c r="AG141" s="60">
        <f t="shared" si="72"/>
        <v>0</v>
      </c>
      <c r="AH141" s="61"/>
      <c r="AI141" s="61"/>
      <c r="AJ141" s="60">
        <f t="shared" si="79"/>
        <v>0</v>
      </c>
      <c r="AK141" s="60"/>
      <c r="AL141" s="51">
        <f t="shared" si="71"/>
        <v>0</v>
      </c>
      <c r="AM141" s="965"/>
      <c r="AN141" s="965"/>
      <c r="AO141" s="965"/>
      <c r="AP141" s="965"/>
      <c r="AQ141" s="50"/>
      <c r="AR141" s="968"/>
      <c r="AS141" s="970"/>
      <c r="AT141" s="567"/>
    </row>
    <row r="142" spans="1:46" ht="39" thickBot="1">
      <c r="A142" s="976"/>
      <c r="B142" s="980"/>
      <c r="C142" s="980"/>
      <c r="D142" s="980"/>
      <c r="E142" s="79">
        <v>2018</v>
      </c>
      <c r="F142" s="297" t="s">
        <v>863</v>
      </c>
      <c r="G142" s="61"/>
      <c r="H142" s="62"/>
      <c r="I142" s="62"/>
      <c r="J142" s="64">
        <f t="shared" si="73"/>
        <v>0</v>
      </c>
      <c r="K142" s="63"/>
      <c r="L142" s="62"/>
      <c r="M142" s="62"/>
      <c r="N142" s="62"/>
      <c r="O142" s="62"/>
      <c r="P142" s="62"/>
      <c r="Q142" s="62"/>
      <c r="R142" s="60">
        <f t="shared" si="74"/>
        <v>0</v>
      </c>
      <c r="S142" s="61"/>
      <c r="T142" s="61"/>
      <c r="U142" s="60">
        <f t="shared" si="75"/>
        <v>0</v>
      </c>
      <c r="V142" s="61"/>
      <c r="W142" s="61"/>
      <c r="X142" s="60">
        <f t="shared" si="76"/>
        <v>0</v>
      </c>
      <c r="Y142" s="61"/>
      <c r="Z142" s="61"/>
      <c r="AA142" s="60">
        <f t="shared" si="77"/>
        <v>0</v>
      </c>
      <c r="AB142" s="61"/>
      <c r="AC142" s="61"/>
      <c r="AD142" s="60">
        <f t="shared" si="78"/>
        <v>0</v>
      </c>
      <c r="AE142" s="61"/>
      <c r="AF142" s="61"/>
      <c r="AG142" s="60">
        <f t="shared" si="72"/>
        <v>0</v>
      </c>
      <c r="AH142" s="61"/>
      <c r="AI142" s="61"/>
      <c r="AJ142" s="60">
        <f t="shared" si="79"/>
        <v>0</v>
      </c>
      <c r="AK142" s="60"/>
      <c r="AL142" s="51">
        <f t="shared" si="71"/>
        <v>0</v>
      </c>
      <c r="AM142" s="965"/>
      <c r="AN142" s="965"/>
      <c r="AO142" s="965"/>
      <c r="AP142" s="965"/>
      <c r="AQ142" s="50"/>
      <c r="AR142" s="968"/>
      <c r="AS142" s="970"/>
      <c r="AT142" s="567"/>
    </row>
    <row r="143" spans="1:46" ht="39" thickBot="1">
      <c r="A143" s="975" t="s">
        <v>1438</v>
      </c>
      <c r="B143" s="978" t="s">
        <v>315</v>
      </c>
      <c r="C143" s="978" t="s">
        <v>861</v>
      </c>
      <c r="D143" s="978"/>
      <c r="E143" s="79">
        <v>2017</v>
      </c>
      <c r="F143" s="298" t="s">
        <v>346</v>
      </c>
      <c r="G143" s="126"/>
      <c r="H143" s="159"/>
      <c r="I143" s="159"/>
      <c r="J143" s="154">
        <f t="shared" si="73"/>
        <v>0</v>
      </c>
      <c r="K143" s="153"/>
      <c r="L143" s="152"/>
      <c r="M143" s="159"/>
      <c r="N143" s="159"/>
      <c r="O143" s="159"/>
      <c r="P143" s="159"/>
      <c r="Q143" s="159"/>
      <c r="R143" s="54">
        <f t="shared" si="74"/>
        <v>0</v>
      </c>
      <c r="S143" s="159"/>
      <c r="T143" s="159"/>
      <c r="U143" s="54">
        <f t="shared" si="75"/>
        <v>0</v>
      </c>
      <c r="V143" s="159"/>
      <c r="W143" s="159"/>
      <c r="X143" s="54">
        <f t="shared" si="76"/>
        <v>0</v>
      </c>
      <c r="Y143" s="159"/>
      <c r="Z143" s="159"/>
      <c r="AA143" s="54">
        <f t="shared" si="77"/>
        <v>0</v>
      </c>
      <c r="AB143" s="159"/>
      <c r="AC143" s="159"/>
      <c r="AD143" s="54">
        <f t="shared" si="78"/>
        <v>0</v>
      </c>
      <c r="AE143" s="159"/>
      <c r="AF143" s="159"/>
      <c r="AG143" s="54">
        <f t="shared" si="72"/>
        <v>0</v>
      </c>
      <c r="AH143" s="159"/>
      <c r="AI143" s="159"/>
      <c r="AJ143" s="54">
        <f t="shared" si="79"/>
        <v>0</v>
      </c>
      <c r="AK143" s="54"/>
      <c r="AL143" s="51">
        <f t="shared" si="71"/>
        <v>0</v>
      </c>
      <c r="AM143" s="966"/>
      <c r="AN143" s="966"/>
      <c r="AO143" s="966"/>
      <c r="AP143" s="966"/>
      <c r="AQ143" s="50"/>
      <c r="AR143" s="984"/>
      <c r="AS143" s="985"/>
      <c r="AT143" s="567"/>
    </row>
    <row r="144" spans="1:46" ht="39" thickBot="1">
      <c r="A144" s="976"/>
      <c r="B144" s="979"/>
      <c r="C144" s="979"/>
      <c r="D144" s="979"/>
      <c r="E144" s="79">
        <v>2017</v>
      </c>
      <c r="F144" s="297" t="s">
        <v>346</v>
      </c>
      <c r="G144" s="67"/>
      <c r="H144" s="68"/>
      <c r="I144" s="68"/>
      <c r="J144" s="70">
        <f t="shared" si="73"/>
        <v>0</v>
      </c>
      <c r="K144" s="69"/>
      <c r="L144" s="68"/>
      <c r="M144" s="68"/>
      <c r="N144" s="68"/>
      <c r="O144" s="68"/>
      <c r="P144" s="68"/>
      <c r="Q144" s="68"/>
      <c r="R144" s="66">
        <f t="shared" si="74"/>
        <v>0</v>
      </c>
      <c r="S144" s="67">
        <v>0</v>
      </c>
      <c r="T144" s="67">
        <v>0</v>
      </c>
      <c r="U144" s="66">
        <f t="shared" si="75"/>
        <v>0</v>
      </c>
      <c r="V144" s="67">
        <v>0</v>
      </c>
      <c r="W144" s="67">
        <v>0</v>
      </c>
      <c r="X144" s="66">
        <f t="shared" si="76"/>
        <v>0</v>
      </c>
      <c r="Y144" s="67">
        <v>0</v>
      </c>
      <c r="Z144" s="67">
        <v>0</v>
      </c>
      <c r="AA144" s="66">
        <f t="shared" si="77"/>
        <v>0</v>
      </c>
      <c r="AB144" s="67">
        <v>0</v>
      </c>
      <c r="AC144" s="67">
        <v>0</v>
      </c>
      <c r="AD144" s="66">
        <f t="shared" si="78"/>
        <v>0</v>
      </c>
      <c r="AE144" s="67">
        <v>0</v>
      </c>
      <c r="AF144" s="67">
        <v>0</v>
      </c>
      <c r="AG144" s="66">
        <f t="shared" si="72"/>
        <v>0</v>
      </c>
      <c r="AH144" s="67">
        <v>0</v>
      </c>
      <c r="AI144" s="67">
        <v>0</v>
      </c>
      <c r="AJ144" s="66">
        <f t="shared" si="79"/>
        <v>0</v>
      </c>
      <c r="AK144" s="66">
        <v>0</v>
      </c>
      <c r="AL144" s="51">
        <f t="shared" si="71"/>
        <v>0</v>
      </c>
      <c r="AM144" s="334"/>
      <c r="AN144" s="334"/>
      <c r="AO144" s="334"/>
      <c r="AP144" s="333"/>
      <c r="AQ144" s="50"/>
      <c r="AR144" s="332"/>
      <c r="AS144" s="331"/>
      <c r="AT144" s="567"/>
    </row>
    <row r="145" spans="1:46" ht="39" thickBot="1">
      <c r="A145" s="976"/>
      <c r="B145" s="979"/>
      <c r="C145" s="979"/>
      <c r="D145" s="979"/>
      <c r="E145" s="79">
        <v>2018</v>
      </c>
      <c r="F145" s="297" t="s">
        <v>346</v>
      </c>
      <c r="G145" s="134"/>
      <c r="H145" s="335"/>
      <c r="I145" s="335"/>
      <c r="J145" s="337"/>
      <c r="K145" s="336"/>
      <c r="L145" s="335"/>
      <c r="M145" s="335"/>
      <c r="N145" s="335"/>
      <c r="O145" s="335"/>
      <c r="P145" s="335"/>
      <c r="Q145" s="335"/>
      <c r="R145" s="129"/>
      <c r="S145" s="134"/>
      <c r="T145" s="134"/>
      <c r="U145" s="129"/>
      <c r="V145" s="134"/>
      <c r="W145" s="134"/>
      <c r="X145" s="129"/>
      <c r="Y145" s="134"/>
      <c r="Z145" s="134"/>
      <c r="AA145" s="129"/>
      <c r="AB145" s="134"/>
      <c r="AC145" s="134"/>
      <c r="AD145" s="129"/>
      <c r="AE145" s="134"/>
      <c r="AF145" s="134"/>
      <c r="AG145" s="129"/>
      <c r="AH145" s="134"/>
      <c r="AI145" s="134"/>
      <c r="AJ145" s="129"/>
      <c r="AK145" s="129"/>
      <c r="AL145" s="51">
        <f t="shared" si="71"/>
        <v>0</v>
      </c>
      <c r="AM145" s="334"/>
      <c r="AN145" s="334"/>
      <c r="AO145" s="334"/>
      <c r="AP145" s="333"/>
      <c r="AQ145" s="50"/>
      <c r="AR145" s="332"/>
      <c r="AS145" s="331"/>
      <c r="AT145" s="567"/>
    </row>
    <row r="146" spans="1:46" ht="39" thickBot="1">
      <c r="A146" s="976"/>
      <c r="B146" s="980"/>
      <c r="C146" s="980"/>
      <c r="D146" s="980"/>
      <c r="E146" s="79">
        <v>2018</v>
      </c>
      <c r="F146" s="329" t="s">
        <v>346</v>
      </c>
      <c r="G146" s="134"/>
      <c r="H146" s="335"/>
      <c r="I146" s="335"/>
      <c r="J146" s="337"/>
      <c r="K146" s="336"/>
      <c r="L146" s="335"/>
      <c r="M146" s="335"/>
      <c r="N146" s="335"/>
      <c r="O146" s="335"/>
      <c r="P146" s="335"/>
      <c r="Q146" s="335"/>
      <c r="R146" s="129"/>
      <c r="S146" s="134"/>
      <c r="T146" s="134"/>
      <c r="U146" s="129"/>
      <c r="V146" s="134"/>
      <c r="W146" s="134"/>
      <c r="X146" s="129"/>
      <c r="Y146" s="134"/>
      <c r="Z146" s="134"/>
      <c r="AA146" s="129"/>
      <c r="AB146" s="134"/>
      <c r="AC146" s="134"/>
      <c r="AD146" s="129"/>
      <c r="AE146" s="134"/>
      <c r="AF146" s="134"/>
      <c r="AG146" s="129"/>
      <c r="AH146" s="134"/>
      <c r="AI146" s="134"/>
      <c r="AJ146" s="129"/>
      <c r="AK146" s="129"/>
      <c r="AL146" s="51">
        <f t="shared" si="71"/>
        <v>0</v>
      </c>
      <c r="AM146" s="334"/>
      <c r="AN146" s="334"/>
      <c r="AO146" s="334"/>
      <c r="AP146" s="333"/>
      <c r="AQ146" s="50"/>
      <c r="AR146" s="332"/>
      <c r="AS146" s="331"/>
      <c r="AT146" s="567"/>
    </row>
    <row r="147" spans="1:46" ht="39" thickBot="1">
      <c r="A147" s="975" t="s">
        <v>1439</v>
      </c>
      <c r="B147" s="978" t="s">
        <v>315</v>
      </c>
      <c r="C147" s="978" t="s">
        <v>859</v>
      </c>
      <c r="D147" s="978"/>
      <c r="E147" s="79">
        <v>2017</v>
      </c>
      <c r="F147" s="298" t="s">
        <v>345</v>
      </c>
      <c r="G147" s="134"/>
      <c r="H147" s="335"/>
      <c r="I147" s="335"/>
      <c r="J147" s="337"/>
      <c r="K147" s="336"/>
      <c r="L147" s="335"/>
      <c r="M147" s="335"/>
      <c r="N147" s="335"/>
      <c r="O147" s="335"/>
      <c r="P147" s="335"/>
      <c r="Q147" s="335"/>
      <c r="R147" s="129"/>
      <c r="S147" s="134"/>
      <c r="T147" s="134"/>
      <c r="U147" s="129"/>
      <c r="V147" s="134"/>
      <c r="W147" s="134"/>
      <c r="X147" s="129"/>
      <c r="Y147" s="134"/>
      <c r="Z147" s="134"/>
      <c r="AA147" s="129"/>
      <c r="AB147" s="134"/>
      <c r="AC147" s="134"/>
      <c r="AD147" s="129"/>
      <c r="AE147" s="134"/>
      <c r="AF147" s="134"/>
      <c r="AG147" s="129"/>
      <c r="AH147" s="134"/>
      <c r="AI147" s="134"/>
      <c r="AJ147" s="129"/>
      <c r="AK147" s="129"/>
      <c r="AL147" s="51">
        <f t="shared" si="71"/>
        <v>0</v>
      </c>
      <c r="AM147" s="334"/>
      <c r="AN147" s="334"/>
      <c r="AO147" s="334"/>
      <c r="AP147" s="333"/>
      <c r="AQ147" s="50"/>
      <c r="AR147" s="332"/>
      <c r="AS147" s="331"/>
      <c r="AT147" s="567"/>
    </row>
    <row r="148" spans="1:46" ht="39" thickBot="1">
      <c r="A148" s="976"/>
      <c r="B148" s="979"/>
      <c r="C148" s="979"/>
      <c r="D148" s="979"/>
      <c r="E148" s="79">
        <v>2017</v>
      </c>
      <c r="F148" s="297" t="s">
        <v>344</v>
      </c>
      <c r="G148" s="134"/>
      <c r="H148" s="335"/>
      <c r="I148" s="335"/>
      <c r="J148" s="337"/>
      <c r="K148" s="336"/>
      <c r="L148" s="335"/>
      <c r="M148" s="335"/>
      <c r="N148" s="335"/>
      <c r="O148" s="335"/>
      <c r="P148" s="335"/>
      <c r="Q148" s="335"/>
      <c r="R148" s="129"/>
      <c r="S148" s="134"/>
      <c r="T148" s="134"/>
      <c r="U148" s="129"/>
      <c r="V148" s="134"/>
      <c r="W148" s="134"/>
      <c r="X148" s="129"/>
      <c r="Y148" s="134"/>
      <c r="Z148" s="134"/>
      <c r="AA148" s="129"/>
      <c r="AB148" s="134"/>
      <c r="AC148" s="134"/>
      <c r="AD148" s="129"/>
      <c r="AE148" s="134"/>
      <c r="AF148" s="134"/>
      <c r="AG148" s="129"/>
      <c r="AH148" s="134"/>
      <c r="AI148" s="134"/>
      <c r="AJ148" s="129"/>
      <c r="AK148" s="129"/>
      <c r="AL148" s="51">
        <f t="shared" si="71"/>
        <v>0</v>
      </c>
      <c r="AM148" s="334"/>
      <c r="AN148" s="334"/>
      <c r="AO148" s="334"/>
      <c r="AP148" s="333"/>
      <c r="AQ148" s="50"/>
      <c r="AR148" s="332"/>
      <c r="AS148" s="331"/>
      <c r="AT148" s="567"/>
    </row>
    <row r="149" spans="1:46" ht="39" thickBot="1">
      <c r="A149" s="976"/>
      <c r="B149" s="979"/>
      <c r="C149" s="979"/>
      <c r="D149" s="979"/>
      <c r="E149" s="79">
        <v>2018</v>
      </c>
      <c r="F149" s="297" t="s">
        <v>344</v>
      </c>
      <c r="G149" s="134"/>
      <c r="H149" s="335"/>
      <c r="I149" s="335"/>
      <c r="J149" s="337"/>
      <c r="K149" s="336"/>
      <c r="L149" s="335"/>
      <c r="M149" s="335"/>
      <c r="N149" s="335"/>
      <c r="O149" s="335"/>
      <c r="P149" s="335"/>
      <c r="Q149" s="335"/>
      <c r="R149" s="129"/>
      <c r="S149" s="134"/>
      <c r="T149" s="134"/>
      <c r="U149" s="129"/>
      <c r="V149" s="134"/>
      <c r="W149" s="134"/>
      <c r="X149" s="129"/>
      <c r="Y149" s="134"/>
      <c r="Z149" s="134"/>
      <c r="AA149" s="129"/>
      <c r="AB149" s="134"/>
      <c r="AC149" s="134"/>
      <c r="AD149" s="129"/>
      <c r="AE149" s="134"/>
      <c r="AF149" s="134"/>
      <c r="AG149" s="129"/>
      <c r="AH149" s="134"/>
      <c r="AI149" s="134"/>
      <c r="AJ149" s="129"/>
      <c r="AK149" s="129"/>
      <c r="AL149" s="51">
        <f t="shared" si="71"/>
        <v>0</v>
      </c>
      <c r="AM149" s="334"/>
      <c r="AN149" s="334"/>
      <c r="AO149" s="334"/>
      <c r="AP149" s="333"/>
      <c r="AQ149" s="50"/>
      <c r="AR149" s="332"/>
      <c r="AS149" s="331"/>
      <c r="AT149" s="567"/>
    </row>
    <row r="150" spans="1:46" ht="39" thickBot="1">
      <c r="A150" s="976"/>
      <c r="B150" s="980"/>
      <c r="C150" s="980"/>
      <c r="D150" s="980"/>
      <c r="E150" s="79">
        <v>2018</v>
      </c>
      <c r="F150" s="297" t="s">
        <v>344</v>
      </c>
      <c r="G150" s="61"/>
      <c r="H150" s="62"/>
      <c r="I150" s="62"/>
      <c r="J150" s="64">
        <f>G150*H150*I150</f>
        <v>0</v>
      </c>
      <c r="K150" s="63"/>
      <c r="L150" s="62"/>
      <c r="M150" s="62"/>
      <c r="N150" s="62"/>
      <c r="O150" s="62"/>
      <c r="P150" s="62"/>
      <c r="Q150" s="62"/>
      <c r="R150" s="60">
        <f>(K150*L150*M150*N150)+(K150*L150*P150)+O150+(K150*L150*Q150)</f>
        <v>0</v>
      </c>
      <c r="S150" s="61"/>
      <c r="T150" s="61"/>
      <c r="U150" s="60">
        <f>S150*T150</f>
        <v>0</v>
      </c>
      <c r="V150" s="61"/>
      <c r="W150" s="61"/>
      <c r="X150" s="60">
        <f>W150*V150</f>
        <v>0</v>
      </c>
      <c r="Y150" s="61"/>
      <c r="Z150" s="61"/>
      <c r="AA150" s="60">
        <f>Y150*Z150</f>
        <v>0</v>
      </c>
      <c r="AB150" s="61"/>
      <c r="AC150" s="61"/>
      <c r="AD150" s="60">
        <f>AB150*AC150</f>
        <v>0</v>
      </c>
      <c r="AE150" s="61"/>
      <c r="AF150" s="61"/>
      <c r="AG150" s="60">
        <f>AE150*AF150</f>
        <v>0</v>
      </c>
      <c r="AH150" s="61"/>
      <c r="AI150" s="61"/>
      <c r="AJ150" s="60">
        <f>AI150+AH150</f>
        <v>0</v>
      </c>
      <c r="AK150" s="60"/>
      <c r="AL150" s="51">
        <f t="shared" si="71"/>
        <v>0</v>
      </c>
      <c r="AM150" s="334"/>
      <c r="AN150" s="334"/>
      <c r="AO150" s="334"/>
      <c r="AP150" s="333"/>
      <c r="AQ150" s="50"/>
      <c r="AR150" s="332"/>
      <c r="AS150" s="331"/>
      <c r="AT150" s="567"/>
    </row>
    <row r="151" spans="1:46" s="307" customFormat="1" ht="28.5" customHeight="1" thickBot="1">
      <c r="A151" s="978" t="s">
        <v>869</v>
      </c>
      <c r="B151" s="978" t="s">
        <v>315</v>
      </c>
      <c r="C151" s="978" t="s">
        <v>868</v>
      </c>
      <c r="D151" s="978"/>
      <c r="E151" s="79">
        <v>2017</v>
      </c>
      <c r="F151" s="298" t="s">
        <v>351</v>
      </c>
      <c r="G151" s="317"/>
      <c r="H151" s="316"/>
      <c r="I151" s="316"/>
      <c r="J151" s="315">
        <f t="shared" ref="J151:J158" si="80">G151*H151*I151</f>
        <v>0</v>
      </c>
      <c r="K151" s="314"/>
      <c r="L151" s="313"/>
      <c r="M151" s="312"/>
      <c r="N151" s="312"/>
      <c r="O151" s="312"/>
      <c r="P151" s="312"/>
      <c r="Q151" s="312"/>
      <c r="R151" s="309">
        <f t="shared" ref="R151:R158" si="81">(K151*L151*M151*N151)+(K151*L151*P151)+O151+(K151*L151*Q151)</f>
        <v>0</v>
      </c>
      <c r="S151" s="311"/>
      <c r="T151" s="311"/>
      <c r="U151" s="309">
        <f t="shared" ref="U151:U158" si="82">S151*T151</f>
        <v>0</v>
      </c>
      <c r="V151" s="311"/>
      <c r="W151" s="311"/>
      <c r="X151" s="309">
        <f t="shared" ref="X151:X158" si="83">W151*V151</f>
        <v>0</v>
      </c>
      <c r="Y151" s="310"/>
      <c r="Z151" s="310"/>
      <c r="AA151" s="309">
        <f t="shared" ref="AA151:AA158" si="84">Y151*Z151</f>
        <v>0</v>
      </c>
      <c r="AB151" s="310"/>
      <c r="AC151" s="310"/>
      <c r="AD151" s="309">
        <f t="shared" ref="AD151:AD158" si="85">AB151*AC151</f>
        <v>0</v>
      </c>
      <c r="AE151" s="310"/>
      <c r="AF151" s="310"/>
      <c r="AG151" s="309">
        <f t="shared" ref="AG151:AG158" si="86">AE151*AF151</f>
        <v>0</v>
      </c>
      <c r="AH151" s="310"/>
      <c r="AI151" s="310"/>
      <c r="AJ151" s="309">
        <f t="shared" ref="AJ151:AJ158" si="87">AI151+AH151</f>
        <v>0</v>
      </c>
      <c r="AK151" s="309"/>
      <c r="AL151" s="51">
        <f t="shared" ref="AL151:AL164" si="88">AJ151+AG151+AD151+AA151+X151+U151+R151+J151+AK151</f>
        <v>0</v>
      </c>
      <c r="AM151" s="654"/>
      <c r="AN151" s="654"/>
      <c r="AO151" s="654"/>
      <c r="AP151" s="655"/>
      <c r="AQ151" s="308"/>
      <c r="AR151" s="656"/>
      <c r="AS151" s="657"/>
      <c r="AT151" s="568"/>
    </row>
    <row r="152" spans="1:46" ht="28.5" customHeight="1" thickBot="1">
      <c r="A152" s="980"/>
      <c r="B152" s="980"/>
      <c r="C152" s="980"/>
      <c r="D152" s="980"/>
      <c r="E152" s="79" t="s">
        <v>867</v>
      </c>
      <c r="F152" s="297" t="s">
        <v>350</v>
      </c>
      <c r="G152" s="67"/>
      <c r="H152" s="68"/>
      <c r="I152" s="68"/>
      <c r="J152" s="70">
        <f t="shared" si="80"/>
        <v>0</v>
      </c>
      <c r="K152" s="69"/>
      <c r="L152" s="68"/>
      <c r="M152" s="68"/>
      <c r="N152" s="68"/>
      <c r="O152" s="68"/>
      <c r="P152" s="68"/>
      <c r="Q152" s="68"/>
      <c r="R152" s="66">
        <f t="shared" si="81"/>
        <v>0</v>
      </c>
      <c r="S152" s="67">
        <v>0</v>
      </c>
      <c r="T152" s="67">
        <v>0</v>
      </c>
      <c r="U152" s="66">
        <f t="shared" si="82"/>
        <v>0</v>
      </c>
      <c r="V152" s="67">
        <v>0</v>
      </c>
      <c r="W152" s="67">
        <v>0</v>
      </c>
      <c r="X152" s="66">
        <f t="shared" si="83"/>
        <v>0</v>
      </c>
      <c r="Y152" s="67">
        <v>0</v>
      </c>
      <c r="Z152" s="67">
        <v>0</v>
      </c>
      <c r="AA152" s="66">
        <f t="shared" si="84"/>
        <v>0</v>
      </c>
      <c r="AB152" s="67">
        <v>0</v>
      </c>
      <c r="AC152" s="67">
        <v>0</v>
      </c>
      <c r="AD152" s="66">
        <f t="shared" si="85"/>
        <v>0</v>
      </c>
      <c r="AE152" s="67">
        <v>0</v>
      </c>
      <c r="AF152" s="67">
        <v>0</v>
      </c>
      <c r="AG152" s="66">
        <f t="shared" si="86"/>
        <v>0</v>
      </c>
      <c r="AH152" s="67">
        <v>0</v>
      </c>
      <c r="AI152" s="67">
        <v>0</v>
      </c>
      <c r="AJ152" s="66">
        <f t="shared" si="87"/>
        <v>0</v>
      </c>
      <c r="AK152" s="66">
        <v>0</v>
      </c>
      <c r="AL152" s="51">
        <f t="shared" si="88"/>
        <v>0</v>
      </c>
      <c r="AM152" s="964">
        <v>0</v>
      </c>
      <c r="AN152" s="964">
        <v>0</v>
      </c>
      <c r="AO152" s="964">
        <v>0</v>
      </c>
      <c r="AP152" s="964">
        <v>0</v>
      </c>
      <c r="AQ152" s="50"/>
      <c r="AR152" s="1155">
        <v>0</v>
      </c>
      <c r="AS152" s="1156">
        <v>0</v>
      </c>
      <c r="AT152" s="567"/>
    </row>
    <row r="153" spans="1:46" ht="39" customHeight="1" thickBot="1">
      <c r="A153" s="978" t="s">
        <v>866</v>
      </c>
      <c r="B153" s="978" t="s">
        <v>315</v>
      </c>
      <c r="C153" s="978" t="s">
        <v>865</v>
      </c>
      <c r="D153" s="978"/>
      <c r="E153" s="79">
        <v>2017</v>
      </c>
      <c r="F153" s="298" t="s">
        <v>864</v>
      </c>
      <c r="G153" s="58"/>
      <c r="H153" s="53"/>
      <c r="I153" s="53"/>
      <c r="J153" s="57">
        <f t="shared" si="80"/>
        <v>0</v>
      </c>
      <c r="K153" s="56"/>
      <c r="L153" s="55"/>
      <c r="M153" s="53"/>
      <c r="N153" s="53"/>
      <c r="O153" s="53"/>
      <c r="P153" s="53"/>
      <c r="Q153" s="53"/>
      <c r="R153" s="54">
        <f t="shared" si="81"/>
        <v>0</v>
      </c>
      <c r="S153" s="53"/>
      <c r="T153" s="53"/>
      <c r="U153" s="52">
        <f t="shared" si="82"/>
        <v>0</v>
      </c>
      <c r="V153" s="53"/>
      <c r="W153" s="53"/>
      <c r="X153" s="52">
        <f t="shared" si="83"/>
        <v>0</v>
      </c>
      <c r="Y153" s="53"/>
      <c r="Z153" s="53"/>
      <c r="AA153" s="52">
        <f t="shared" si="84"/>
        <v>0</v>
      </c>
      <c r="AB153" s="53"/>
      <c r="AC153" s="53"/>
      <c r="AD153" s="52">
        <f t="shared" si="85"/>
        <v>0</v>
      </c>
      <c r="AE153" s="53"/>
      <c r="AF153" s="53"/>
      <c r="AG153" s="52">
        <f t="shared" si="86"/>
        <v>0</v>
      </c>
      <c r="AH153" s="53"/>
      <c r="AI153" s="53"/>
      <c r="AJ153" s="52">
        <f t="shared" si="87"/>
        <v>0</v>
      </c>
      <c r="AK153" s="52"/>
      <c r="AL153" s="51">
        <f t="shared" si="88"/>
        <v>0</v>
      </c>
      <c r="AM153" s="966"/>
      <c r="AN153" s="966"/>
      <c r="AO153" s="966"/>
      <c r="AP153" s="966"/>
      <c r="AQ153" s="50"/>
      <c r="AR153" s="1086"/>
      <c r="AS153" s="1154"/>
      <c r="AT153" s="567"/>
    </row>
    <row r="154" spans="1:46" ht="39" thickBot="1">
      <c r="A154" s="979"/>
      <c r="B154" s="979"/>
      <c r="C154" s="979"/>
      <c r="D154" s="979"/>
      <c r="E154" s="79">
        <v>2017</v>
      </c>
      <c r="F154" s="297" t="s">
        <v>347</v>
      </c>
      <c r="G154" s="67"/>
      <c r="H154" s="68"/>
      <c r="I154" s="68"/>
      <c r="J154" s="70">
        <f t="shared" si="80"/>
        <v>0</v>
      </c>
      <c r="K154" s="69"/>
      <c r="L154" s="68"/>
      <c r="M154" s="68"/>
      <c r="N154" s="68"/>
      <c r="O154" s="68"/>
      <c r="P154" s="68"/>
      <c r="Q154" s="68"/>
      <c r="R154" s="66">
        <f t="shared" si="81"/>
        <v>0</v>
      </c>
      <c r="S154" s="67">
        <v>0</v>
      </c>
      <c r="T154" s="67">
        <v>0</v>
      </c>
      <c r="U154" s="66">
        <f t="shared" si="82"/>
        <v>0</v>
      </c>
      <c r="V154" s="67"/>
      <c r="W154" s="67"/>
      <c r="X154" s="66">
        <f t="shared" si="83"/>
        <v>0</v>
      </c>
      <c r="Y154" s="67">
        <v>0</v>
      </c>
      <c r="Z154" s="67">
        <v>0</v>
      </c>
      <c r="AA154" s="66">
        <f t="shared" si="84"/>
        <v>0</v>
      </c>
      <c r="AB154" s="67">
        <v>0</v>
      </c>
      <c r="AC154" s="67">
        <v>0</v>
      </c>
      <c r="AD154" s="66">
        <f t="shared" si="85"/>
        <v>0</v>
      </c>
      <c r="AE154" s="67">
        <v>0</v>
      </c>
      <c r="AF154" s="67">
        <v>0</v>
      </c>
      <c r="AG154" s="66">
        <f t="shared" si="86"/>
        <v>0</v>
      </c>
      <c r="AH154" s="67">
        <v>0</v>
      </c>
      <c r="AI154" s="67">
        <v>0</v>
      </c>
      <c r="AJ154" s="66">
        <f t="shared" si="87"/>
        <v>0</v>
      </c>
      <c r="AK154" s="66">
        <v>0</v>
      </c>
      <c r="AL154" s="51">
        <f t="shared" si="88"/>
        <v>0</v>
      </c>
      <c r="AM154" s="964">
        <f>SUM(AL154:AL157)</f>
        <v>0</v>
      </c>
      <c r="AN154" s="964">
        <v>0</v>
      </c>
      <c r="AO154" s="964"/>
      <c r="AP154" s="964">
        <f>AM154-AN154-AO154</f>
        <v>0</v>
      </c>
      <c r="AQ154" s="50"/>
      <c r="AR154" s="1012"/>
      <c r="AS154" s="1050"/>
      <c r="AT154" s="567"/>
    </row>
    <row r="155" spans="1:46" ht="26.25" thickBot="1">
      <c r="A155" s="979"/>
      <c r="B155" s="979"/>
      <c r="C155" s="979"/>
      <c r="D155" s="979"/>
      <c r="E155" s="79">
        <v>2017</v>
      </c>
      <c r="F155" s="297" t="s">
        <v>349</v>
      </c>
      <c r="G155" s="61"/>
      <c r="H155" s="62"/>
      <c r="I155" s="62"/>
      <c r="J155" s="64">
        <f t="shared" si="80"/>
        <v>0</v>
      </c>
      <c r="K155" s="63"/>
      <c r="L155" s="62"/>
      <c r="M155" s="62"/>
      <c r="N155" s="62"/>
      <c r="O155" s="62"/>
      <c r="P155" s="62"/>
      <c r="Q155" s="62"/>
      <c r="R155" s="60">
        <f t="shared" si="81"/>
        <v>0</v>
      </c>
      <c r="S155" s="61"/>
      <c r="T155" s="61"/>
      <c r="U155" s="60">
        <f t="shared" si="82"/>
        <v>0</v>
      </c>
      <c r="V155" s="61"/>
      <c r="W155" s="61"/>
      <c r="X155" s="60">
        <f t="shared" si="83"/>
        <v>0</v>
      </c>
      <c r="Y155" s="61"/>
      <c r="Z155" s="61"/>
      <c r="AA155" s="60">
        <f t="shared" si="84"/>
        <v>0</v>
      </c>
      <c r="AB155" s="61"/>
      <c r="AC155" s="61"/>
      <c r="AD155" s="60">
        <f t="shared" si="85"/>
        <v>0</v>
      </c>
      <c r="AE155" s="61"/>
      <c r="AF155" s="61"/>
      <c r="AG155" s="60">
        <f t="shared" si="86"/>
        <v>0</v>
      </c>
      <c r="AH155" s="61"/>
      <c r="AI155" s="61"/>
      <c r="AJ155" s="60">
        <f t="shared" si="87"/>
        <v>0</v>
      </c>
      <c r="AK155" s="60"/>
      <c r="AL155" s="51">
        <f t="shared" si="88"/>
        <v>0</v>
      </c>
      <c r="AM155" s="965"/>
      <c r="AN155" s="965"/>
      <c r="AO155" s="965"/>
      <c r="AP155" s="965"/>
      <c r="AQ155" s="50"/>
      <c r="AR155" s="1049"/>
      <c r="AS155" s="1051"/>
      <c r="AT155" s="567"/>
    </row>
    <row r="156" spans="1:46" ht="39" thickBot="1">
      <c r="A156" s="980"/>
      <c r="B156" s="980"/>
      <c r="C156" s="980"/>
      <c r="D156" s="980"/>
      <c r="E156" s="79">
        <v>2018</v>
      </c>
      <c r="F156" s="297" t="s">
        <v>863</v>
      </c>
      <c r="G156" s="61"/>
      <c r="H156" s="62"/>
      <c r="I156" s="62"/>
      <c r="J156" s="64">
        <f t="shared" si="80"/>
        <v>0</v>
      </c>
      <c r="K156" s="63"/>
      <c r="L156" s="62"/>
      <c r="M156" s="62"/>
      <c r="N156" s="62"/>
      <c r="O156" s="62"/>
      <c r="P156" s="62"/>
      <c r="Q156" s="62"/>
      <c r="R156" s="60">
        <f t="shared" si="81"/>
        <v>0</v>
      </c>
      <c r="S156" s="61"/>
      <c r="T156" s="61"/>
      <c r="U156" s="60">
        <f t="shared" si="82"/>
        <v>0</v>
      </c>
      <c r="V156" s="61"/>
      <c r="W156" s="61"/>
      <c r="X156" s="60">
        <f t="shared" si="83"/>
        <v>0</v>
      </c>
      <c r="Y156" s="61"/>
      <c r="Z156" s="61"/>
      <c r="AA156" s="60">
        <f t="shared" si="84"/>
        <v>0</v>
      </c>
      <c r="AB156" s="61"/>
      <c r="AC156" s="61"/>
      <c r="AD156" s="60">
        <f t="shared" si="85"/>
        <v>0</v>
      </c>
      <c r="AE156" s="61"/>
      <c r="AF156" s="61"/>
      <c r="AG156" s="60">
        <f t="shared" si="86"/>
        <v>0</v>
      </c>
      <c r="AH156" s="61"/>
      <c r="AI156" s="61"/>
      <c r="AJ156" s="60">
        <f t="shared" si="87"/>
        <v>0</v>
      </c>
      <c r="AK156" s="60"/>
      <c r="AL156" s="51">
        <f t="shared" si="88"/>
        <v>0</v>
      </c>
      <c r="AM156" s="965"/>
      <c r="AN156" s="965"/>
      <c r="AO156" s="965"/>
      <c r="AP156" s="965"/>
      <c r="AQ156" s="50"/>
      <c r="AR156" s="1049"/>
      <c r="AS156" s="1051"/>
      <c r="AT156" s="567"/>
    </row>
    <row r="157" spans="1:46" ht="39" customHeight="1" thickBot="1">
      <c r="A157" s="978" t="s">
        <v>862</v>
      </c>
      <c r="B157" s="978" t="s">
        <v>315</v>
      </c>
      <c r="C157" s="978" t="s">
        <v>861</v>
      </c>
      <c r="D157" s="978"/>
      <c r="E157" s="79">
        <v>2017</v>
      </c>
      <c r="F157" s="298" t="s">
        <v>346</v>
      </c>
      <c r="G157" s="126"/>
      <c r="H157" s="159"/>
      <c r="I157" s="159"/>
      <c r="J157" s="154">
        <f t="shared" si="80"/>
        <v>0</v>
      </c>
      <c r="K157" s="153"/>
      <c r="L157" s="152"/>
      <c r="M157" s="159"/>
      <c r="N157" s="159"/>
      <c r="O157" s="159"/>
      <c r="P157" s="159"/>
      <c r="Q157" s="159"/>
      <c r="R157" s="54">
        <f t="shared" si="81"/>
        <v>0</v>
      </c>
      <c r="S157" s="159"/>
      <c r="T157" s="159"/>
      <c r="U157" s="54">
        <f t="shared" si="82"/>
        <v>0</v>
      </c>
      <c r="V157" s="159"/>
      <c r="W157" s="159"/>
      <c r="X157" s="54">
        <f t="shared" si="83"/>
        <v>0</v>
      </c>
      <c r="Y157" s="159"/>
      <c r="Z157" s="159"/>
      <c r="AA157" s="54">
        <f t="shared" si="84"/>
        <v>0</v>
      </c>
      <c r="AB157" s="159"/>
      <c r="AC157" s="159"/>
      <c r="AD157" s="54">
        <f t="shared" si="85"/>
        <v>0</v>
      </c>
      <c r="AE157" s="159"/>
      <c r="AF157" s="159"/>
      <c r="AG157" s="54">
        <f t="shared" si="86"/>
        <v>0</v>
      </c>
      <c r="AH157" s="159"/>
      <c r="AI157" s="159"/>
      <c r="AJ157" s="54">
        <f t="shared" si="87"/>
        <v>0</v>
      </c>
      <c r="AK157" s="54"/>
      <c r="AL157" s="51">
        <f t="shared" si="88"/>
        <v>0</v>
      </c>
      <c r="AM157" s="966"/>
      <c r="AN157" s="966"/>
      <c r="AO157" s="966"/>
      <c r="AP157" s="966"/>
      <c r="AQ157" s="50"/>
      <c r="AR157" s="1192"/>
      <c r="AS157" s="1191"/>
      <c r="AT157" s="567"/>
    </row>
    <row r="158" spans="1:46" ht="39" thickBot="1">
      <c r="A158" s="979"/>
      <c r="B158" s="979"/>
      <c r="C158" s="979"/>
      <c r="D158" s="979"/>
      <c r="E158" s="79">
        <v>2017</v>
      </c>
      <c r="F158" s="297" t="s">
        <v>346</v>
      </c>
      <c r="G158" s="67"/>
      <c r="H158" s="68"/>
      <c r="I158" s="68"/>
      <c r="J158" s="70">
        <f t="shared" si="80"/>
        <v>0</v>
      </c>
      <c r="K158" s="69"/>
      <c r="L158" s="68"/>
      <c r="M158" s="68"/>
      <c r="N158" s="68"/>
      <c r="O158" s="68"/>
      <c r="P158" s="68"/>
      <c r="Q158" s="68"/>
      <c r="R158" s="66">
        <f t="shared" si="81"/>
        <v>0</v>
      </c>
      <c r="S158" s="67">
        <v>0</v>
      </c>
      <c r="T158" s="67">
        <v>0</v>
      </c>
      <c r="U158" s="66">
        <f t="shared" si="82"/>
        <v>0</v>
      </c>
      <c r="V158" s="67">
        <v>0</v>
      </c>
      <c r="W158" s="67">
        <v>0</v>
      </c>
      <c r="X158" s="66">
        <f t="shared" si="83"/>
        <v>0</v>
      </c>
      <c r="Y158" s="67">
        <v>0</v>
      </c>
      <c r="Z158" s="67">
        <v>0</v>
      </c>
      <c r="AA158" s="66">
        <f t="shared" si="84"/>
        <v>0</v>
      </c>
      <c r="AB158" s="67">
        <v>0</v>
      </c>
      <c r="AC158" s="67">
        <v>0</v>
      </c>
      <c r="AD158" s="66">
        <f t="shared" si="85"/>
        <v>0</v>
      </c>
      <c r="AE158" s="67">
        <v>0</v>
      </c>
      <c r="AF158" s="67">
        <v>0</v>
      </c>
      <c r="AG158" s="66">
        <f t="shared" si="86"/>
        <v>0</v>
      </c>
      <c r="AH158" s="67">
        <v>0</v>
      </c>
      <c r="AI158" s="67">
        <v>0</v>
      </c>
      <c r="AJ158" s="66">
        <f t="shared" si="87"/>
        <v>0</v>
      </c>
      <c r="AK158" s="66">
        <v>0</v>
      </c>
      <c r="AL158" s="51">
        <f t="shared" si="88"/>
        <v>0</v>
      </c>
      <c r="AM158" s="334"/>
      <c r="AN158" s="334"/>
      <c r="AO158" s="334"/>
      <c r="AP158" s="333"/>
      <c r="AQ158" s="50"/>
      <c r="AR158" s="332"/>
      <c r="AS158" s="331"/>
      <c r="AT158" s="567"/>
    </row>
    <row r="159" spans="1:46" ht="39" thickBot="1">
      <c r="A159" s="979"/>
      <c r="B159" s="979"/>
      <c r="C159" s="979"/>
      <c r="D159" s="979"/>
      <c r="E159" s="79">
        <v>2018</v>
      </c>
      <c r="F159" s="297" t="s">
        <v>346</v>
      </c>
      <c r="G159" s="134"/>
      <c r="H159" s="335"/>
      <c r="I159" s="335"/>
      <c r="J159" s="337"/>
      <c r="K159" s="336"/>
      <c r="L159" s="335"/>
      <c r="M159" s="335"/>
      <c r="N159" s="335"/>
      <c r="O159" s="335"/>
      <c r="P159" s="335"/>
      <c r="Q159" s="335"/>
      <c r="R159" s="129"/>
      <c r="S159" s="134"/>
      <c r="T159" s="134"/>
      <c r="U159" s="129"/>
      <c r="V159" s="134"/>
      <c r="W159" s="134"/>
      <c r="X159" s="129"/>
      <c r="Y159" s="134"/>
      <c r="Z159" s="134"/>
      <c r="AA159" s="129"/>
      <c r="AB159" s="134"/>
      <c r="AC159" s="134"/>
      <c r="AD159" s="129"/>
      <c r="AE159" s="134"/>
      <c r="AF159" s="134"/>
      <c r="AG159" s="129"/>
      <c r="AH159" s="134"/>
      <c r="AI159" s="134"/>
      <c r="AJ159" s="129"/>
      <c r="AK159" s="129"/>
      <c r="AL159" s="51">
        <f t="shared" si="88"/>
        <v>0</v>
      </c>
      <c r="AM159" s="334"/>
      <c r="AN159" s="334"/>
      <c r="AO159" s="334"/>
      <c r="AP159" s="333"/>
      <c r="AQ159" s="50"/>
      <c r="AR159" s="332"/>
      <c r="AS159" s="331"/>
      <c r="AT159" s="567"/>
    </row>
    <row r="160" spans="1:46" ht="39" thickBot="1">
      <c r="A160" s="980"/>
      <c r="B160" s="980"/>
      <c r="C160" s="980"/>
      <c r="D160" s="980"/>
      <c r="E160" s="79">
        <v>2018</v>
      </c>
      <c r="F160" s="329" t="s">
        <v>346</v>
      </c>
      <c r="G160" s="134"/>
      <c r="H160" s="335"/>
      <c r="I160" s="335"/>
      <c r="J160" s="337"/>
      <c r="K160" s="336"/>
      <c r="L160" s="335"/>
      <c r="M160" s="335"/>
      <c r="N160" s="335"/>
      <c r="O160" s="335"/>
      <c r="P160" s="335"/>
      <c r="Q160" s="335"/>
      <c r="R160" s="129"/>
      <c r="S160" s="134"/>
      <c r="T160" s="134"/>
      <c r="U160" s="129"/>
      <c r="V160" s="134"/>
      <c r="W160" s="134"/>
      <c r="X160" s="129"/>
      <c r="Y160" s="134"/>
      <c r="Z160" s="134"/>
      <c r="AA160" s="129"/>
      <c r="AB160" s="134"/>
      <c r="AC160" s="134"/>
      <c r="AD160" s="129"/>
      <c r="AE160" s="134"/>
      <c r="AF160" s="134"/>
      <c r="AG160" s="129"/>
      <c r="AH160" s="134"/>
      <c r="AI160" s="134"/>
      <c r="AJ160" s="129"/>
      <c r="AK160" s="129"/>
      <c r="AL160" s="51">
        <f t="shared" si="88"/>
        <v>0</v>
      </c>
      <c r="AM160" s="334"/>
      <c r="AN160" s="334"/>
      <c r="AO160" s="334"/>
      <c r="AP160" s="333"/>
      <c r="AQ160" s="50"/>
      <c r="AR160" s="332"/>
      <c r="AS160" s="331"/>
      <c r="AT160" s="567"/>
    </row>
    <row r="161" spans="1:46" ht="39" thickBot="1">
      <c r="A161" s="975" t="s">
        <v>860</v>
      </c>
      <c r="B161" s="978" t="s">
        <v>315</v>
      </c>
      <c r="C161" s="978" t="s">
        <v>859</v>
      </c>
      <c r="D161" s="978"/>
      <c r="E161" s="79">
        <v>2017</v>
      </c>
      <c r="F161" s="298" t="s">
        <v>345</v>
      </c>
      <c r="G161" s="134"/>
      <c r="H161" s="335"/>
      <c r="I161" s="335"/>
      <c r="J161" s="337"/>
      <c r="K161" s="336"/>
      <c r="L161" s="335"/>
      <c r="M161" s="335"/>
      <c r="N161" s="335"/>
      <c r="O161" s="335"/>
      <c r="P161" s="335"/>
      <c r="Q161" s="335"/>
      <c r="R161" s="129"/>
      <c r="S161" s="134"/>
      <c r="T161" s="134"/>
      <c r="U161" s="129"/>
      <c r="V161" s="134"/>
      <c r="W161" s="134"/>
      <c r="X161" s="129"/>
      <c r="Y161" s="134"/>
      <c r="Z161" s="134"/>
      <c r="AA161" s="129"/>
      <c r="AB161" s="134"/>
      <c r="AC161" s="134"/>
      <c r="AD161" s="129"/>
      <c r="AE161" s="134"/>
      <c r="AF161" s="134"/>
      <c r="AG161" s="129"/>
      <c r="AH161" s="134"/>
      <c r="AI161" s="134"/>
      <c r="AJ161" s="129"/>
      <c r="AK161" s="129"/>
      <c r="AL161" s="51">
        <f t="shared" si="88"/>
        <v>0</v>
      </c>
      <c r="AM161" s="334"/>
      <c r="AN161" s="334"/>
      <c r="AO161" s="334"/>
      <c r="AP161" s="333"/>
      <c r="AQ161" s="50"/>
      <c r="AR161" s="332"/>
      <c r="AS161" s="331"/>
      <c r="AT161" s="567"/>
    </row>
    <row r="162" spans="1:46" ht="39" thickBot="1">
      <c r="A162" s="976"/>
      <c r="B162" s="979"/>
      <c r="C162" s="979"/>
      <c r="D162" s="979"/>
      <c r="E162" s="79">
        <v>2017</v>
      </c>
      <c r="F162" s="297" t="s">
        <v>344</v>
      </c>
      <c r="G162" s="134"/>
      <c r="H162" s="335"/>
      <c r="I162" s="335"/>
      <c r="J162" s="337"/>
      <c r="K162" s="336"/>
      <c r="L162" s="335"/>
      <c r="M162" s="335"/>
      <c r="N162" s="335"/>
      <c r="O162" s="335"/>
      <c r="P162" s="335"/>
      <c r="Q162" s="335"/>
      <c r="R162" s="129"/>
      <c r="S162" s="134"/>
      <c r="T162" s="134"/>
      <c r="U162" s="129"/>
      <c r="V162" s="134"/>
      <c r="W162" s="134"/>
      <c r="X162" s="129"/>
      <c r="Y162" s="134"/>
      <c r="Z162" s="134"/>
      <c r="AA162" s="129"/>
      <c r="AB162" s="134"/>
      <c r="AC162" s="134"/>
      <c r="AD162" s="129"/>
      <c r="AE162" s="134"/>
      <c r="AF162" s="134"/>
      <c r="AG162" s="129"/>
      <c r="AH162" s="134"/>
      <c r="AI162" s="134"/>
      <c r="AJ162" s="129"/>
      <c r="AK162" s="129"/>
      <c r="AL162" s="51">
        <f t="shared" si="88"/>
        <v>0</v>
      </c>
      <c r="AM162" s="334"/>
      <c r="AN162" s="334"/>
      <c r="AO162" s="334"/>
      <c r="AP162" s="333"/>
      <c r="AQ162" s="50"/>
      <c r="AR162" s="332"/>
      <c r="AS162" s="331"/>
      <c r="AT162" s="567"/>
    </row>
    <row r="163" spans="1:46" ht="39" thickBot="1">
      <c r="A163" s="976"/>
      <c r="B163" s="979"/>
      <c r="C163" s="979"/>
      <c r="D163" s="979"/>
      <c r="E163" s="79">
        <v>2018</v>
      </c>
      <c r="F163" s="297" t="s">
        <v>344</v>
      </c>
      <c r="G163" s="134"/>
      <c r="H163" s="335"/>
      <c r="I163" s="335"/>
      <c r="J163" s="337"/>
      <c r="K163" s="336"/>
      <c r="L163" s="335"/>
      <c r="M163" s="335"/>
      <c r="N163" s="335"/>
      <c r="O163" s="335"/>
      <c r="P163" s="335"/>
      <c r="Q163" s="335"/>
      <c r="R163" s="129"/>
      <c r="S163" s="134"/>
      <c r="T163" s="134"/>
      <c r="U163" s="129"/>
      <c r="V163" s="134"/>
      <c r="W163" s="134"/>
      <c r="X163" s="129"/>
      <c r="Y163" s="134"/>
      <c r="Z163" s="134"/>
      <c r="AA163" s="129"/>
      <c r="AB163" s="134"/>
      <c r="AC163" s="134"/>
      <c r="AD163" s="129"/>
      <c r="AE163" s="134"/>
      <c r="AF163" s="134"/>
      <c r="AG163" s="129"/>
      <c r="AH163" s="134"/>
      <c r="AI163" s="134"/>
      <c r="AJ163" s="129"/>
      <c r="AK163" s="129"/>
      <c r="AL163" s="51">
        <f t="shared" si="88"/>
        <v>0</v>
      </c>
      <c r="AM163" s="334"/>
      <c r="AN163" s="334"/>
      <c r="AO163" s="334"/>
      <c r="AP163" s="333"/>
      <c r="AQ163" s="50"/>
      <c r="AR163" s="332"/>
      <c r="AS163" s="331"/>
      <c r="AT163" s="567"/>
    </row>
    <row r="164" spans="1:46" ht="39" thickBot="1">
      <c r="A164" s="976"/>
      <c r="B164" s="980"/>
      <c r="C164" s="980"/>
      <c r="D164" s="980"/>
      <c r="E164" s="79">
        <v>2018</v>
      </c>
      <c r="F164" s="297" t="s">
        <v>344</v>
      </c>
      <c r="G164" s="61"/>
      <c r="H164" s="62"/>
      <c r="I164" s="62"/>
      <c r="J164" s="64">
        <f>G164*H164*I164</f>
        <v>0</v>
      </c>
      <c r="K164" s="63"/>
      <c r="L164" s="62"/>
      <c r="M164" s="62"/>
      <c r="N164" s="62"/>
      <c r="O164" s="62"/>
      <c r="P164" s="62"/>
      <c r="Q164" s="62"/>
      <c r="R164" s="60">
        <f>(K164*L164*M164*N164)+(K164*L164*P164)+O164+(K164*L164*Q164)</f>
        <v>0</v>
      </c>
      <c r="S164" s="61"/>
      <c r="T164" s="61"/>
      <c r="U164" s="60">
        <f>S164*T164</f>
        <v>0</v>
      </c>
      <c r="V164" s="61"/>
      <c r="W164" s="61"/>
      <c r="X164" s="60">
        <f>W164*V164</f>
        <v>0</v>
      </c>
      <c r="Y164" s="61"/>
      <c r="Z164" s="61"/>
      <c r="AA164" s="60">
        <f>Y164*Z164</f>
        <v>0</v>
      </c>
      <c r="AB164" s="61"/>
      <c r="AC164" s="61"/>
      <c r="AD164" s="60">
        <f>AB164*AC164</f>
        <v>0</v>
      </c>
      <c r="AE164" s="61"/>
      <c r="AF164" s="61"/>
      <c r="AG164" s="60">
        <f>AE164*AF164</f>
        <v>0</v>
      </c>
      <c r="AH164" s="61"/>
      <c r="AI164" s="61"/>
      <c r="AJ164" s="60">
        <f>AI164+AH164</f>
        <v>0</v>
      </c>
      <c r="AK164" s="60"/>
      <c r="AL164" s="51">
        <f t="shared" si="88"/>
        <v>0</v>
      </c>
      <c r="AM164" s="334"/>
      <c r="AN164" s="334"/>
      <c r="AO164" s="334"/>
      <c r="AP164" s="333"/>
      <c r="AQ164" s="50"/>
      <c r="AR164" s="332"/>
      <c r="AS164" s="331"/>
      <c r="AT164" s="567"/>
    </row>
    <row r="165" spans="1:46" s="150" customFormat="1" ht="33" customHeight="1" thickBot="1">
      <c r="A165" s="1034" t="s">
        <v>1440</v>
      </c>
      <c r="B165" s="1035"/>
      <c r="C165" s="1035"/>
      <c r="D165" s="1035"/>
      <c r="E165" s="1035"/>
      <c r="F165" s="1036"/>
      <c r="G165" s="185"/>
      <c r="H165" s="178"/>
      <c r="I165" s="178"/>
      <c r="J165" s="186"/>
      <c r="K165" s="185"/>
      <c r="L165" s="184"/>
      <c r="M165" s="184"/>
      <c r="N165" s="184"/>
      <c r="O165" s="184"/>
      <c r="P165" s="183"/>
      <c r="Q165" s="183"/>
      <c r="R165" s="182"/>
      <c r="S165" s="178"/>
      <c r="T165" s="178"/>
      <c r="U165" s="181"/>
      <c r="V165" s="178"/>
      <c r="W165" s="178"/>
      <c r="X165" s="181"/>
      <c r="Y165" s="178"/>
      <c r="Z165" s="178"/>
      <c r="AA165" s="180"/>
      <c r="AB165" s="178"/>
      <c r="AC165" s="178"/>
      <c r="AD165" s="180"/>
      <c r="AE165" s="178"/>
      <c r="AF165" s="178"/>
      <c r="AG165" s="180"/>
      <c r="AH165" s="178"/>
      <c r="AI165" s="178"/>
      <c r="AJ165" s="180"/>
      <c r="AK165" s="180"/>
      <c r="AL165" s="302"/>
      <c r="AM165" s="179"/>
      <c r="AN165" s="178"/>
      <c r="AO165" s="178"/>
      <c r="AP165" s="177"/>
      <c r="AQ165" s="50"/>
      <c r="AR165" s="158"/>
      <c r="AS165" s="157"/>
      <c r="AT165" s="563"/>
    </row>
    <row r="166" spans="1:46" s="318" customFormat="1" ht="28.5" customHeight="1">
      <c r="A166" s="971" t="s">
        <v>1441</v>
      </c>
      <c r="B166" s="958" t="s">
        <v>779</v>
      </c>
      <c r="C166" s="958" t="s">
        <v>1442</v>
      </c>
      <c r="D166" s="1037"/>
      <c r="E166" s="328"/>
      <c r="F166" s="65" t="s">
        <v>2</v>
      </c>
      <c r="G166" s="264">
        <v>0</v>
      </c>
      <c r="H166" s="324">
        <v>0</v>
      </c>
      <c r="I166" s="324"/>
      <c r="J166" s="327">
        <f t="shared" ref="J166:J181" si="89">G166*H166*I166</f>
        <v>0</v>
      </c>
      <c r="K166" s="326">
        <v>0</v>
      </c>
      <c r="L166" s="325">
        <v>0</v>
      </c>
      <c r="M166" s="324">
        <v>0</v>
      </c>
      <c r="N166" s="324">
        <v>0</v>
      </c>
      <c r="O166" s="324">
        <v>0</v>
      </c>
      <c r="P166" s="324">
        <v>0</v>
      </c>
      <c r="Q166" s="324">
        <v>0</v>
      </c>
      <c r="R166" s="260">
        <f t="shared" ref="R166:R181" si="90">(K166*L166*M166*N166)+(K166*L166*P166)+O166+(K166*L166*Q166)</f>
        <v>0</v>
      </c>
      <c r="S166" s="324">
        <v>0</v>
      </c>
      <c r="T166" s="324">
        <v>0</v>
      </c>
      <c r="U166" s="260">
        <f t="shared" ref="U166:U181" si="91">S166*T166</f>
        <v>0</v>
      </c>
      <c r="V166" s="324">
        <v>0</v>
      </c>
      <c r="W166" s="324">
        <v>0</v>
      </c>
      <c r="X166" s="260">
        <f t="shared" ref="X166:X181" si="92">W166*V166</f>
        <v>0</v>
      </c>
      <c r="Y166" s="324">
        <v>0</v>
      </c>
      <c r="Z166" s="324">
        <v>0</v>
      </c>
      <c r="AA166" s="260">
        <f t="shared" ref="AA166:AA181" si="93">Y166*Z166</f>
        <v>0</v>
      </c>
      <c r="AB166" s="324">
        <v>0</v>
      </c>
      <c r="AC166" s="324">
        <v>0</v>
      </c>
      <c r="AD166" s="260">
        <f t="shared" ref="AD166:AD181" si="94">AB166*AC166</f>
        <v>0</v>
      </c>
      <c r="AE166" s="324">
        <v>0</v>
      </c>
      <c r="AF166" s="324">
        <v>0</v>
      </c>
      <c r="AG166" s="260">
        <f t="shared" ref="AG166:AG181" si="95">AE166*AF166</f>
        <v>0</v>
      </c>
      <c r="AH166" s="324">
        <v>0</v>
      </c>
      <c r="AI166" s="324">
        <v>0</v>
      </c>
      <c r="AJ166" s="260">
        <f t="shared" ref="AJ166:AJ181" si="96">AI166+AH166</f>
        <v>0</v>
      </c>
      <c r="AK166" s="260"/>
      <c r="AL166" s="306">
        <f t="shared" ref="AL166:AL181" si="97">AJ166+AG166+AD166+AA166+X166+U166+R166+J166+AK166</f>
        <v>0</v>
      </c>
      <c r="AM166" s="1040">
        <f>SUM(AL166:AL169)</f>
        <v>0</v>
      </c>
      <c r="AN166" s="1040">
        <v>0</v>
      </c>
      <c r="AO166" s="1040">
        <v>0</v>
      </c>
      <c r="AP166" s="1043">
        <f>AM166-AN166-AO166</f>
        <v>0</v>
      </c>
      <c r="AQ166" s="308"/>
      <c r="AR166" s="1030">
        <v>0</v>
      </c>
      <c r="AS166" s="1032">
        <v>0</v>
      </c>
      <c r="AT166" s="570"/>
    </row>
    <row r="167" spans="1:46" s="318" customFormat="1" ht="28.5" customHeight="1">
      <c r="A167" s="972"/>
      <c r="B167" s="959"/>
      <c r="C167" s="959"/>
      <c r="D167" s="1038"/>
      <c r="E167" s="323"/>
      <c r="F167" s="65" t="s">
        <v>2</v>
      </c>
      <c r="G167" s="285"/>
      <c r="H167" s="319"/>
      <c r="I167" s="319"/>
      <c r="J167" s="322">
        <f t="shared" si="89"/>
        <v>0</v>
      </c>
      <c r="K167" s="321"/>
      <c r="L167" s="320"/>
      <c r="M167" s="319"/>
      <c r="N167" s="319"/>
      <c r="O167" s="319"/>
      <c r="P167" s="319"/>
      <c r="Q167" s="319"/>
      <c r="R167" s="281">
        <f t="shared" si="90"/>
        <v>0</v>
      </c>
      <c r="S167" s="319"/>
      <c r="T167" s="319"/>
      <c r="U167" s="281">
        <f t="shared" si="91"/>
        <v>0</v>
      </c>
      <c r="V167" s="319"/>
      <c r="W167" s="319"/>
      <c r="X167" s="281">
        <f t="shared" si="92"/>
        <v>0</v>
      </c>
      <c r="Y167" s="319"/>
      <c r="Z167" s="319"/>
      <c r="AA167" s="281">
        <f t="shared" si="93"/>
        <v>0</v>
      </c>
      <c r="AB167" s="319"/>
      <c r="AC167" s="319"/>
      <c r="AD167" s="281">
        <f t="shared" si="94"/>
        <v>0</v>
      </c>
      <c r="AE167" s="319"/>
      <c r="AF167" s="319"/>
      <c r="AG167" s="281">
        <f t="shared" si="95"/>
        <v>0</v>
      </c>
      <c r="AH167" s="319"/>
      <c r="AI167" s="319"/>
      <c r="AJ167" s="281">
        <f t="shared" si="96"/>
        <v>0</v>
      </c>
      <c r="AK167" s="281"/>
      <c r="AL167" s="306">
        <f t="shared" si="97"/>
        <v>0</v>
      </c>
      <c r="AM167" s="1041"/>
      <c r="AN167" s="1041"/>
      <c r="AO167" s="1041"/>
      <c r="AP167" s="1044"/>
      <c r="AQ167" s="308"/>
      <c r="AR167" s="1031"/>
      <c r="AS167" s="1033"/>
      <c r="AT167" s="570"/>
    </row>
    <row r="168" spans="1:46" s="318" customFormat="1" ht="28.5" customHeight="1">
      <c r="A168" s="972"/>
      <c r="B168" s="959"/>
      <c r="C168" s="959"/>
      <c r="D168" s="1038"/>
      <c r="E168" s="323"/>
      <c r="F168" s="65" t="s">
        <v>1406</v>
      </c>
      <c r="G168" s="285"/>
      <c r="H168" s="319"/>
      <c r="I168" s="319"/>
      <c r="J168" s="322">
        <f t="shared" si="89"/>
        <v>0</v>
      </c>
      <c r="K168" s="321"/>
      <c r="L168" s="320"/>
      <c r="M168" s="319"/>
      <c r="N168" s="319"/>
      <c r="O168" s="319"/>
      <c r="P168" s="319"/>
      <c r="Q168" s="319"/>
      <c r="R168" s="281">
        <f t="shared" si="90"/>
        <v>0</v>
      </c>
      <c r="S168" s="319"/>
      <c r="T168" s="319"/>
      <c r="U168" s="281">
        <f t="shared" si="91"/>
        <v>0</v>
      </c>
      <c r="V168" s="319"/>
      <c r="W168" s="319"/>
      <c r="X168" s="281">
        <f t="shared" si="92"/>
        <v>0</v>
      </c>
      <c r="Y168" s="319"/>
      <c r="Z168" s="319"/>
      <c r="AA168" s="281">
        <f t="shared" si="93"/>
        <v>0</v>
      </c>
      <c r="AB168" s="319"/>
      <c r="AC168" s="319"/>
      <c r="AD168" s="281">
        <f t="shared" si="94"/>
        <v>0</v>
      </c>
      <c r="AE168" s="319"/>
      <c r="AF168" s="319"/>
      <c r="AG168" s="281">
        <f t="shared" si="95"/>
        <v>0</v>
      </c>
      <c r="AH168" s="319"/>
      <c r="AI168" s="319"/>
      <c r="AJ168" s="281">
        <f t="shared" si="96"/>
        <v>0</v>
      </c>
      <c r="AK168" s="281"/>
      <c r="AL168" s="306">
        <f t="shared" si="97"/>
        <v>0</v>
      </c>
      <c r="AM168" s="1041"/>
      <c r="AN168" s="1041"/>
      <c r="AO168" s="1041"/>
      <c r="AP168" s="1044"/>
      <c r="AQ168" s="308"/>
      <c r="AR168" s="1031"/>
      <c r="AS168" s="1033"/>
      <c r="AT168" s="570"/>
    </row>
    <row r="169" spans="1:46" s="307" customFormat="1" ht="28.5" customHeight="1" thickBot="1">
      <c r="A169" s="973"/>
      <c r="B169" s="960"/>
      <c r="C169" s="960"/>
      <c r="D169" s="1039"/>
      <c r="E169" s="658"/>
      <c r="F169" s="65" t="s">
        <v>1407</v>
      </c>
      <c r="G169" s="317"/>
      <c r="H169" s="316"/>
      <c r="I169" s="316"/>
      <c r="J169" s="315">
        <f t="shared" si="89"/>
        <v>0</v>
      </c>
      <c r="K169" s="314"/>
      <c r="L169" s="313"/>
      <c r="M169" s="312"/>
      <c r="N169" s="312"/>
      <c r="O169" s="312"/>
      <c r="P169" s="312"/>
      <c r="Q169" s="312"/>
      <c r="R169" s="309">
        <f t="shared" si="90"/>
        <v>0</v>
      </c>
      <c r="S169" s="311"/>
      <c r="T169" s="311"/>
      <c r="U169" s="309">
        <f t="shared" si="91"/>
        <v>0</v>
      </c>
      <c r="V169" s="311"/>
      <c r="W169" s="311"/>
      <c r="X169" s="309">
        <f t="shared" si="92"/>
        <v>0</v>
      </c>
      <c r="Y169" s="310"/>
      <c r="Z169" s="310"/>
      <c r="AA169" s="309">
        <f t="shared" si="93"/>
        <v>0</v>
      </c>
      <c r="AB169" s="310"/>
      <c r="AC169" s="310"/>
      <c r="AD169" s="309">
        <f t="shared" si="94"/>
        <v>0</v>
      </c>
      <c r="AE169" s="310"/>
      <c r="AF169" s="310"/>
      <c r="AG169" s="309">
        <f t="shared" si="95"/>
        <v>0</v>
      </c>
      <c r="AH169" s="310"/>
      <c r="AI169" s="310"/>
      <c r="AJ169" s="309">
        <f t="shared" si="96"/>
        <v>0</v>
      </c>
      <c r="AK169" s="309"/>
      <c r="AL169" s="306">
        <f t="shared" si="97"/>
        <v>0</v>
      </c>
      <c r="AM169" s="1042"/>
      <c r="AN169" s="1042"/>
      <c r="AO169" s="1042"/>
      <c r="AP169" s="1045"/>
      <c r="AQ169" s="308"/>
      <c r="AR169" s="1031"/>
      <c r="AS169" s="1033"/>
      <c r="AT169" s="568"/>
    </row>
    <row r="170" spans="1:46" ht="28.5" customHeight="1">
      <c r="A170" s="971" t="s">
        <v>1443</v>
      </c>
      <c r="B170" s="958" t="s">
        <v>779</v>
      </c>
      <c r="C170" s="958" t="s">
        <v>1444</v>
      </c>
      <c r="D170" s="961"/>
      <c r="E170" s="71"/>
      <c r="F170" s="65" t="s">
        <v>311</v>
      </c>
      <c r="G170" s="67"/>
      <c r="H170" s="68">
        <v>0</v>
      </c>
      <c r="I170" s="68">
        <v>0</v>
      </c>
      <c r="J170" s="70">
        <f t="shared" si="89"/>
        <v>0</v>
      </c>
      <c r="K170" s="69">
        <v>0</v>
      </c>
      <c r="L170" s="68">
        <v>0</v>
      </c>
      <c r="M170" s="68">
        <v>0</v>
      </c>
      <c r="N170" s="68">
        <v>0</v>
      </c>
      <c r="O170" s="68">
        <v>0</v>
      </c>
      <c r="P170" s="68">
        <v>0</v>
      </c>
      <c r="Q170" s="68">
        <v>0</v>
      </c>
      <c r="R170" s="66">
        <f t="shared" si="90"/>
        <v>0</v>
      </c>
      <c r="S170" s="67">
        <v>0</v>
      </c>
      <c r="T170" s="67">
        <v>0</v>
      </c>
      <c r="U170" s="66">
        <f t="shared" si="91"/>
        <v>0</v>
      </c>
      <c r="V170" s="67">
        <v>0</v>
      </c>
      <c r="W170" s="67">
        <v>0</v>
      </c>
      <c r="X170" s="66">
        <f t="shared" si="92"/>
        <v>0</v>
      </c>
      <c r="Y170" s="67">
        <v>0</v>
      </c>
      <c r="Z170" s="67">
        <v>0</v>
      </c>
      <c r="AA170" s="66">
        <f t="shared" si="93"/>
        <v>0</v>
      </c>
      <c r="AB170" s="67">
        <v>0</v>
      </c>
      <c r="AC170" s="67">
        <v>0</v>
      </c>
      <c r="AD170" s="66">
        <f t="shared" si="94"/>
        <v>0</v>
      </c>
      <c r="AE170" s="67">
        <v>0</v>
      </c>
      <c r="AF170" s="67">
        <v>0</v>
      </c>
      <c r="AG170" s="66">
        <f t="shared" si="95"/>
        <v>0</v>
      </c>
      <c r="AH170" s="67">
        <v>0</v>
      </c>
      <c r="AI170" s="67">
        <v>0</v>
      </c>
      <c r="AJ170" s="66">
        <f t="shared" si="96"/>
        <v>0</v>
      </c>
      <c r="AK170" s="66">
        <v>0</v>
      </c>
      <c r="AL170" s="306">
        <f t="shared" si="97"/>
        <v>0</v>
      </c>
      <c r="AM170" s="964">
        <v>0</v>
      </c>
      <c r="AN170" s="964">
        <v>0</v>
      </c>
      <c r="AO170" s="964">
        <v>0</v>
      </c>
      <c r="AP170" s="964">
        <v>0</v>
      </c>
      <c r="AQ170" s="50"/>
      <c r="AR170" s="967">
        <v>0</v>
      </c>
      <c r="AS170" s="969">
        <v>0</v>
      </c>
      <c r="AT170" s="567"/>
    </row>
    <row r="171" spans="1:46" ht="28.5" customHeight="1">
      <c r="A171" s="972"/>
      <c r="B171" s="959"/>
      <c r="C171" s="959"/>
      <c r="D171" s="962"/>
      <c r="E171" s="65"/>
      <c r="F171" s="65" t="s">
        <v>1445</v>
      </c>
      <c r="G171" s="61"/>
      <c r="H171" s="62"/>
      <c r="I171" s="62"/>
      <c r="J171" s="64">
        <f t="shared" si="89"/>
        <v>0</v>
      </c>
      <c r="K171" s="63"/>
      <c r="L171" s="62"/>
      <c r="M171" s="62"/>
      <c r="N171" s="62"/>
      <c r="O171" s="62"/>
      <c r="P171" s="62"/>
      <c r="Q171" s="62"/>
      <c r="R171" s="60">
        <f t="shared" si="90"/>
        <v>0</v>
      </c>
      <c r="S171" s="61"/>
      <c r="T171" s="61"/>
      <c r="U171" s="60">
        <f t="shared" si="91"/>
        <v>0</v>
      </c>
      <c r="V171" s="61"/>
      <c r="W171" s="61"/>
      <c r="X171" s="60">
        <f t="shared" si="92"/>
        <v>0</v>
      </c>
      <c r="Y171" s="61"/>
      <c r="Z171" s="61"/>
      <c r="AA171" s="60">
        <f t="shared" si="93"/>
        <v>0</v>
      </c>
      <c r="AB171" s="61"/>
      <c r="AC171" s="61"/>
      <c r="AD171" s="60">
        <f t="shared" si="94"/>
        <v>0</v>
      </c>
      <c r="AE171" s="61"/>
      <c r="AF171" s="61"/>
      <c r="AG171" s="60">
        <f t="shared" si="95"/>
        <v>0</v>
      </c>
      <c r="AH171" s="61"/>
      <c r="AI171" s="61"/>
      <c r="AJ171" s="60">
        <f t="shared" si="96"/>
        <v>0</v>
      </c>
      <c r="AK171" s="60"/>
      <c r="AL171" s="306">
        <f t="shared" si="97"/>
        <v>0</v>
      </c>
      <c r="AM171" s="965"/>
      <c r="AN171" s="965"/>
      <c r="AO171" s="965"/>
      <c r="AP171" s="965"/>
      <c r="AQ171" s="50"/>
      <c r="AR171" s="968"/>
      <c r="AS171" s="970"/>
      <c r="AT171" s="567"/>
    </row>
    <row r="172" spans="1:46" ht="28.5" customHeight="1">
      <c r="A172" s="972"/>
      <c r="B172" s="959"/>
      <c r="C172" s="959"/>
      <c r="D172" s="962"/>
      <c r="E172" s="65"/>
      <c r="F172" s="65" t="s">
        <v>310</v>
      </c>
      <c r="G172" s="61"/>
      <c r="H172" s="62"/>
      <c r="I172" s="62"/>
      <c r="J172" s="64">
        <f t="shared" si="89"/>
        <v>0</v>
      </c>
      <c r="K172" s="63"/>
      <c r="L172" s="62"/>
      <c r="M172" s="62"/>
      <c r="N172" s="62"/>
      <c r="O172" s="62"/>
      <c r="P172" s="62"/>
      <c r="Q172" s="62"/>
      <c r="R172" s="60">
        <f t="shared" si="90"/>
        <v>0</v>
      </c>
      <c r="S172" s="61"/>
      <c r="T172" s="61"/>
      <c r="U172" s="60">
        <f t="shared" si="91"/>
        <v>0</v>
      </c>
      <c r="V172" s="61"/>
      <c r="W172" s="61"/>
      <c r="X172" s="60">
        <f t="shared" si="92"/>
        <v>0</v>
      </c>
      <c r="Y172" s="61"/>
      <c r="Z172" s="61"/>
      <c r="AA172" s="60">
        <f t="shared" si="93"/>
        <v>0</v>
      </c>
      <c r="AB172" s="61"/>
      <c r="AC172" s="61"/>
      <c r="AD172" s="60">
        <f t="shared" si="94"/>
        <v>0</v>
      </c>
      <c r="AE172" s="61"/>
      <c r="AF172" s="61"/>
      <c r="AG172" s="60">
        <f t="shared" si="95"/>
        <v>0</v>
      </c>
      <c r="AH172" s="61"/>
      <c r="AI172" s="61"/>
      <c r="AJ172" s="60">
        <f t="shared" si="96"/>
        <v>0</v>
      </c>
      <c r="AK172" s="60"/>
      <c r="AL172" s="306">
        <f t="shared" si="97"/>
        <v>0</v>
      </c>
      <c r="AM172" s="965"/>
      <c r="AN172" s="965"/>
      <c r="AO172" s="965"/>
      <c r="AP172" s="965"/>
      <c r="AQ172" s="50"/>
      <c r="AR172" s="968"/>
      <c r="AS172" s="970"/>
      <c r="AT172" s="567"/>
    </row>
    <row r="173" spans="1:46" ht="28.5" customHeight="1" thickBot="1">
      <c r="A173" s="1023"/>
      <c r="B173" s="960"/>
      <c r="C173" s="960"/>
      <c r="D173" s="963"/>
      <c r="E173" s="59"/>
      <c r="F173" s="65" t="s">
        <v>1446</v>
      </c>
      <c r="G173" s="58"/>
      <c r="H173" s="53"/>
      <c r="I173" s="53"/>
      <c r="J173" s="57">
        <f t="shared" si="89"/>
        <v>0</v>
      </c>
      <c r="K173" s="56"/>
      <c r="L173" s="55"/>
      <c r="M173" s="53"/>
      <c r="N173" s="53"/>
      <c r="O173" s="53"/>
      <c r="P173" s="53"/>
      <c r="Q173" s="53"/>
      <c r="R173" s="54">
        <f t="shared" si="90"/>
        <v>0</v>
      </c>
      <c r="S173" s="53"/>
      <c r="T173" s="53"/>
      <c r="U173" s="52">
        <f t="shared" si="91"/>
        <v>0</v>
      </c>
      <c r="V173" s="53"/>
      <c r="W173" s="53"/>
      <c r="X173" s="52">
        <f t="shared" si="92"/>
        <v>0</v>
      </c>
      <c r="Y173" s="53"/>
      <c r="Z173" s="53"/>
      <c r="AA173" s="52">
        <f t="shared" si="93"/>
        <v>0</v>
      </c>
      <c r="AB173" s="53"/>
      <c r="AC173" s="53"/>
      <c r="AD173" s="52">
        <f t="shared" si="94"/>
        <v>0</v>
      </c>
      <c r="AE173" s="53"/>
      <c r="AF173" s="53"/>
      <c r="AG173" s="52">
        <f t="shared" si="95"/>
        <v>0</v>
      </c>
      <c r="AH173" s="53"/>
      <c r="AI173" s="53"/>
      <c r="AJ173" s="52">
        <f t="shared" si="96"/>
        <v>0</v>
      </c>
      <c r="AK173" s="52"/>
      <c r="AL173" s="306">
        <f t="shared" si="97"/>
        <v>0</v>
      </c>
      <c r="AM173" s="966"/>
      <c r="AN173" s="966"/>
      <c r="AO173" s="966"/>
      <c r="AP173" s="966"/>
      <c r="AQ173" s="50"/>
      <c r="AR173" s="968"/>
      <c r="AS173" s="970"/>
      <c r="AT173" s="567"/>
    </row>
    <row r="174" spans="1:46" ht="28.5" customHeight="1">
      <c r="A174" s="971" t="s">
        <v>1447</v>
      </c>
      <c r="B174" s="958" t="s">
        <v>779</v>
      </c>
      <c r="C174" s="958" t="s">
        <v>1448</v>
      </c>
      <c r="D174" s="961"/>
      <c r="E174" s="71"/>
      <c r="F174" s="65" t="s">
        <v>2</v>
      </c>
      <c r="G174" s="67"/>
      <c r="H174" s="68">
        <v>0</v>
      </c>
      <c r="I174" s="68">
        <v>0</v>
      </c>
      <c r="J174" s="70">
        <f t="shared" si="89"/>
        <v>0</v>
      </c>
      <c r="K174" s="69">
        <v>0</v>
      </c>
      <c r="L174" s="68">
        <v>0</v>
      </c>
      <c r="M174" s="68">
        <v>0</v>
      </c>
      <c r="N174" s="68">
        <v>0</v>
      </c>
      <c r="O174" s="68">
        <v>0</v>
      </c>
      <c r="P174" s="68">
        <v>0</v>
      </c>
      <c r="Q174" s="68">
        <v>0</v>
      </c>
      <c r="R174" s="66">
        <f t="shared" si="90"/>
        <v>0</v>
      </c>
      <c r="S174" s="67">
        <v>0</v>
      </c>
      <c r="T174" s="67">
        <v>0</v>
      </c>
      <c r="U174" s="66">
        <f t="shared" si="91"/>
        <v>0</v>
      </c>
      <c r="V174" s="67">
        <v>3</v>
      </c>
      <c r="W174" s="67">
        <v>3000</v>
      </c>
      <c r="X174" s="66">
        <f t="shared" si="92"/>
        <v>9000</v>
      </c>
      <c r="Y174" s="67">
        <v>0</v>
      </c>
      <c r="Z174" s="67">
        <v>0</v>
      </c>
      <c r="AA174" s="66">
        <f t="shared" si="93"/>
        <v>0</v>
      </c>
      <c r="AB174" s="67">
        <v>0</v>
      </c>
      <c r="AC174" s="67">
        <v>0</v>
      </c>
      <c r="AD174" s="66">
        <f t="shared" si="94"/>
        <v>0</v>
      </c>
      <c r="AE174" s="67">
        <v>0</v>
      </c>
      <c r="AF174" s="67">
        <v>0</v>
      </c>
      <c r="AG174" s="66">
        <f t="shared" si="95"/>
        <v>0</v>
      </c>
      <c r="AH174" s="67">
        <v>0</v>
      </c>
      <c r="AI174" s="67">
        <v>0</v>
      </c>
      <c r="AJ174" s="66">
        <f t="shared" si="96"/>
        <v>0</v>
      </c>
      <c r="AK174" s="66">
        <v>0</v>
      </c>
      <c r="AL174" s="306">
        <f t="shared" si="97"/>
        <v>9000</v>
      </c>
      <c r="AM174" s="964">
        <f>SUM(AL174:AL177)</f>
        <v>9000</v>
      </c>
      <c r="AN174" s="964">
        <v>0</v>
      </c>
      <c r="AO174" s="964">
        <v>9000</v>
      </c>
      <c r="AP174" s="964">
        <f>AM174-AN174-AO174</f>
        <v>0</v>
      </c>
      <c r="AQ174" s="50"/>
      <c r="AR174" s="968">
        <v>9000</v>
      </c>
      <c r="AS174" s="970"/>
      <c r="AT174" s="567"/>
    </row>
    <row r="175" spans="1:46" ht="28.5" customHeight="1">
      <c r="A175" s="972"/>
      <c r="B175" s="959"/>
      <c r="C175" s="959"/>
      <c r="D175" s="962"/>
      <c r="E175" s="65"/>
      <c r="F175" s="65" t="s">
        <v>2</v>
      </c>
      <c r="G175" s="61"/>
      <c r="H175" s="62"/>
      <c r="I175" s="62"/>
      <c r="J175" s="64">
        <f t="shared" si="89"/>
        <v>0</v>
      </c>
      <c r="K175" s="63"/>
      <c r="L175" s="62"/>
      <c r="M175" s="62"/>
      <c r="N175" s="62"/>
      <c r="O175" s="62"/>
      <c r="P175" s="62"/>
      <c r="Q175" s="62"/>
      <c r="R175" s="60">
        <f t="shared" si="90"/>
        <v>0</v>
      </c>
      <c r="S175" s="61"/>
      <c r="T175" s="61"/>
      <c r="U175" s="60">
        <f t="shared" si="91"/>
        <v>0</v>
      </c>
      <c r="V175" s="61"/>
      <c r="W175" s="61"/>
      <c r="X175" s="60">
        <f t="shared" si="92"/>
        <v>0</v>
      </c>
      <c r="Y175" s="61"/>
      <c r="Z175" s="61"/>
      <c r="AA175" s="60">
        <f t="shared" si="93"/>
        <v>0</v>
      </c>
      <c r="AB175" s="61"/>
      <c r="AC175" s="61"/>
      <c r="AD175" s="60">
        <f t="shared" si="94"/>
        <v>0</v>
      </c>
      <c r="AE175" s="61"/>
      <c r="AF175" s="61"/>
      <c r="AG175" s="60">
        <f t="shared" si="95"/>
        <v>0</v>
      </c>
      <c r="AH175" s="61"/>
      <c r="AI175" s="61"/>
      <c r="AJ175" s="60">
        <f t="shared" si="96"/>
        <v>0</v>
      </c>
      <c r="AK175" s="60"/>
      <c r="AL175" s="306">
        <f t="shared" si="97"/>
        <v>0</v>
      </c>
      <c r="AM175" s="965"/>
      <c r="AN175" s="965"/>
      <c r="AO175" s="965"/>
      <c r="AP175" s="965"/>
      <c r="AQ175" s="50"/>
      <c r="AR175" s="968"/>
      <c r="AS175" s="970"/>
      <c r="AT175" s="567"/>
    </row>
    <row r="176" spans="1:46" ht="28.5" customHeight="1">
      <c r="A176" s="972"/>
      <c r="B176" s="959"/>
      <c r="C176" s="959"/>
      <c r="D176" s="962"/>
      <c r="E176" s="65"/>
      <c r="F176" s="65" t="s">
        <v>309</v>
      </c>
      <c r="G176" s="61"/>
      <c r="H176" s="62"/>
      <c r="I176" s="62"/>
      <c r="J176" s="64">
        <f t="shared" si="89"/>
        <v>0</v>
      </c>
      <c r="K176" s="63"/>
      <c r="L176" s="62"/>
      <c r="M176" s="62"/>
      <c r="N176" s="62"/>
      <c r="O176" s="62"/>
      <c r="P176" s="62"/>
      <c r="Q176" s="62"/>
      <c r="R176" s="60">
        <f t="shared" si="90"/>
        <v>0</v>
      </c>
      <c r="S176" s="61"/>
      <c r="T176" s="61"/>
      <c r="U176" s="60">
        <f t="shared" si="91"/>
        <v>0</v>
      </c>
      <c r="V176" s="61"/>
      <c r="W176" s="61"/>
      <c r="X176" s="60">
        <f t="shared" si="92"/>
        <v>0</v>
      </c>
      <c r="Y176" s="61"/>
      <c r="Z176" s="61"/>
      <c r="AA176" s="60">
        <f t="shared" si="93"/>
        <v>0</v>
      </c>
      <c r="AB176" s="61"/>
      <c r="AC176" s="61"/>
      <c r="AD176" s="60">
        <f t="shared" si="94"/>
        <v>0</v>
      </c>
      <c r="AE176" s="61"/>
      <c r="AF176" s="61"/>
      <c r="AG176" s="60">
        <f t="shared" si="95"/>
        <v>0</v>
      </c>
      <c r="AH176" s="61"/>
      <c r="AI176" s="61"/>
      <c r="AJ176" s="60">
        <f t="shared" si="96"/>
        <v>0</v>
      </c>
      <c r="AK176" s="60"/>
      <c r="AL176" s="306">
        <f t="shared" si="97"/>
        <v>0</v>
      </c>
      <c r="AM176" s="965"/>
      <c r="AN176" s="965"/>
      <c r="AO176" s="965"/>
      <c r="AP176" s="965"/>
      <c r="AQ176" s="50"/>
      <c r="AR176" s="968"/>
      <c r="AS176" s="970"/>
      <c r="AT176" s="567"/>
    </row>
    <row r="177" spans="1:46" ht="28.5" customHeight="1" thickBot="1">
      <c r="A177" s="973"/>
      <c r="B177" s="960"/>
      <c r="C177" s="960"/>
      <c r="D177" s="963"/>
      <c r="E177" s="161"/>
      <c r="F177" s="65" t="s">
        <v>2</v>
      </c>
      <c r="G177" s="126"/>
      <c r="H177" s="159"/>
      <c r="I177" s="159"/>
      <c r="J177" s="154">
        <f t="shared" si="89"/>
        <v>0</v>
      </c>
      <c r="K177" s="153"/>
      <c r="L177" s="152"/>
      <c r="M177" s="159"/>
      <c r="N177" s="159"/>
      <c r="O177" s="159"/>
      <c r="P177" s="159"/>
      <c r="Q177" s="159"/>
      <c r="R177" s="54">
        <f t="shared" si="90"/>
        <v>0</v>
      </c>
      <c r="S177" s="159"/>
      <c r="T177" s="159"/>
      <c r="U177" s="54">
        <f t="shared" si="91"/>
        <v>0</v>
      </c>
      <c r="V177" s="159"/>
      <c r="W177" s="159"/>
      <c r="X177" s="54">
        <f t="shared" si="92"/>
        <v>0</v>
      </c>
      <c r="Y177" s="159"/>
      <c r="Z177" s="159"/>
      <c r="AA177" s="54">
        <f t="shared" si="93"/>
        <v>0</v>
      </c>
      <c r="AB177" s="159"/>
      <c r="AC177" s="159"/>
      <c r="AD177" s="54">
        <f t="shared" si="94"/>
        <v>0</v>
      </c>
      <c r="AE177" s="159"/>
      <c r="AF177" s="159"/>
      <c r="AG177" s="54">
        <f t="shared" si="95"/>
        <v>0</v>
      </c>
      <c r="AH177" s="159"/>
      <c r="AI177" s="159"/>
      <c r="AJ177" s="54">
        <f t="shared" si="96"/>
        <v>0</v>
      </c>
      <c r="AK177" s="54"/>
      <c r="AL177" s="306">
        <f t="shared" si="97"/>
        <v>0</v>
      </c>
      <c r="AM177" s="966"/>
      <c r="AN177" s="966"/>
      <c r="AO177" s="966"/>
      <c r="AP177" s="966"/>
      <c r="AQ177" s="50"/>
      <c r="AR177" s="984"/>
      <c r="AS177" s="985"/>
      <c r="AT177" s="567"/>
    </row>
    <row r="178" spans="1:46" ht="28.5" customHeight="1" thickBot="1">
      <c r="A178" s="971" t="s">
        <v>1449</v>
      </c>
      <c r="B178" s="958" t="s">
        <v>779</v>
      </c>
      <c r="C178" s="958" t="s">
        <v>1450</v>
      </c>
      <c r="D178" s="961"/>
      <c r="E178" s="71">
        <v>2017</v>
      </c>
      <c r="F178" s="65" t="s">
        <v>308</v>
      </c>
      <c r="G178" s="67"/>
      <c r="H178" s="68">
        <v>0</v>
      </c>
      <c r="I178" s="68">
        <v>0</v>
      </c>
      <c r="J178" s="70">
        <f t="shared" si="89"/>
        <v>0</v>
      </c>
      <c r="K178" s="69">
        <v>0</v>
      </c>
      <c r="L178" s="68">
        <v>0</v>
      </c>
      <c r="M178" s="68">
        <v>0</v>
      </c>
      <c r="N178" s="68">
        <v>0</v>
      </c>
      <c r="O178" s="68">
        <v>0</v>
      </c>
      <c r="P178" s="68">
        <v>0</v>
      </c>
      <c r="Q178" s="68">
        <v>0</v>
      </c>
      <c r="R178" s="66">
        <f t="shared" si="90"/>
        <v>0</v>
      </c>
      <c r="S178" s="67">
        <v>0</v>
      </c>
      <c r="T178" s="67">
        <v>0</v>
      </c>
      <c r="U178" s="66">
        <f t="shared" si="91"/>
        <v>0</v>
      </c>
      <c r="V178" s="67">
        <v>0</v>
      </c>
      <c r="W178" s="67">
        <v>0</v>
      </c>
      <c r="X178" s="66">
        <f t="shared" si="92"/>
        <v>0</v>
      </c>
      <c r="Y178" s="67">
        <v>0</v>
      </c>
      <c r="Z178" s="67">
        <v>0</v>
      </c>
      <c r="AA178" s="66">
        <f t="shared" si="93"/>
        <v>0</v>
      </c>
      <c r="AB178" s="67">
        <v>0</v>
      </c>
      <c r="AC178" s="67">
        <v>0</v>
      </c>
      <c r="AD178" s="66">
        <f t="shared" si="94"/>
        <v>0</v>
      </c>
      <c r="AE178" s="67">
        <v>0</v>
      </c>
      <c r="AF178" s="67">
        <v>0</v>
      </c>
      <c r="AG178" s="66">
        <f t="shared" si="95"/>
        <v>0</v>
      </c>
      <c r="AH178" s="67">
        <v>0</v>
      </c>
      <c r="AI178" s="67">
        <v>0</v>
      </c>
      <c r="AJ178" s="66">
        <f t="shared" si="96"/>
        <v>0</v>
      </c>
      <c r="AK178" s="66">
        <v>0</v>
      </c>
      <c r="AL178" s="306">
        <f t="shared" si="97"/>
        <v>0</v>
      </c>
      <c r="AM178" s="964">
        <v>0</v>
      </c>
      <c r="AN178" s="964">
        <v>0</v>
      </c>
      <c r="AO178" s="964">
        <v>0</v>
      </c>
      <c r="AP178" s="964">
        <v>0</v>
      </c>
      <c r="AQ178" s="50"/>
      <c r="AR178" s="968">
        <v>0</v>
      </c>
      <c r="AS178" s="970">
        <v>0</v>
      </c>
      <c r="AT178" s="567"/>
    </row>
    <row r="179" spans="1:46" ht="28.5" customHeight="1" thickBot="1">
      <c r="A179" s="972"/>
      <c r="B179" s="959"/>
      <c r="C179" s="959"/>
      <c r="D179" s="962"/>
      <c r="E179" s="71">
        <v>2017</v>
      </c>
      <c r="F179" s="65" t="s">
        <v>308</v>
      </c>
      <c r="G179" s="61"/>
      <c r="H179" s="62"/>
      <c r="I179" s="62"/>
      <c r="J179" s="64">
        <f t="shared" si="89"/>
        <v>0</v>
      </c>
      <c r="K179" s="63"/>
      <c r="L179" s="62"/>
      <c r="M179" s="62"/>
      <c r="N179" s="62"/>
      <c r="O179" s="62"/>
      <c r="P179" s="62"/>
      <c r="Q179" s="62"/>
      <c r="R179" s="60">
        <f t="shared" si="90"/>
        <v>0</v>
      </c>
      <c r="S179" s="61"/>
      <c r="T179" s="61"/>
      <c r="U179" s="60">
        <f t="shared" si="91"/>
        <v>0</v>
      </c>
      <c r="V179" s="61"/>
      <c r="W179" s="61"/>
      <c r="X179" s="60">
        <f t="shared" si="92"/>
        <v>0</v>
      </c>
      <c r="Y179" s="61"/>
      <c r="Z179" s="61"/>
      <c r="AA179" s="60">
        <f t="shared" si="93"/>
        <v>0</v>
      </c>
      <c r="AB179" s="61"/>
      <c r="AC179" s="61"/>
      <c r="AD179" s="60">
        <f t="shared" si="94"/>
        <v>0</v>
      </c>
      <c r="AE179" s="61"/>
      <c r="AF179" s="61"/>
      <c r="AG179" s="60">
        <f t="shared" si="95"/>
        <v>0</v>
      </c>
      <c r="AH179" s="61"/>
      <c r="AI179" s="61"/>
      <c r="AJ179" s="60">
        <f t="shared" si="96"/>
        <v>0</v>
      </c>
      <c r="AK179" s="60"/>
      <c r="AL179" s="306">
        <f t="shared" si="97"/>
        <v>0</v>
      </c>
      <c r="AM179" s="965"/>
      <c r="AN179" s="965"/>
      <c r="AO179" s="965"/>
      <c r="AP179" s="965"/>
      <c r="AQ179" s="50"/>
      <c r="AR179" s="968"/>
      <c r="AS179" s="970"/>
      <c r="AT179" s="567"/>
    </row>
    <row r="180" spans="1:46" ht="28.5" customHeight="1">
      <c r="A180" s="972"/>
      <c r="B180" s="959"/>
      <c r="C180" s="959"/>
      <c r="D180" s="962"/>
      <c r="E180" s="71">
        <v>2018</v>
      </c>
      <c r="F180" s="65" t="s">
        <v>308</v>
      </c>
      <c r="G180" s="61"/>
      <c r="H180" s="62"/>
      <c r="I180" s="62"/>
      <c r="J180" s="64">
        <f t="shared" si="89"/>
        <v>0</v>
      </c>
      <c r="K180" s="63"/>
      <c r="L180" s="62"/>
      <c r="M180" s="62"/>
      <c r="N180" s="62"/>
      <c r="O180" s="62"/>
      <c r="P180" s="62"/>
      <c r="Q180" s="62"/>
      <c r="R180" s="60">
        <f t="shared" si="90"/>
        <v>0</v>
      </c>
      <c r="S180" s="61"/>
      <c r="T180" s="61"/>
      <c r="U180" s="60">
        <f t="shared" si="91"/>
        <v>0</v>
      </c>
      <c r="V180" s="61"/>
      <c r="W180" s="61"/>
      <c r="X180" s="60">
        <f t="shared" si="92"/>
        <v>0</v>
      </c>
      <c r="Y180" s="61"/>
      <c r="Z180" s="61"/>
      <c r="AA180" s="60">
        <f t="shared" si="93"/>
        <v>0</v>
      </c>
      <c r="AB180" s="61"/>
      <c r="AC180" s="61"/>
      <c r="AD180" s="60">
        <f t="shared" si="94"/>
        <v>0</v>
      </c>
      <c r="AE180" s="61"/>
      <c r="AF180" s="61"/>
      <c r="AG180" s="60">
        <f t="shared" si="95"/>
        <v>0</v>
      </c>
      <c r="AH180" s="61"/>
      <c r="AI180" s="61"/>
      <c r="AJ180" s="60">
        <f t="shared" si="96"/>
        <v>0</v>
      </c>
      <c r="AK180" s="60"/>
      <c r="AL180" s="306">
        <f t="shared" si="97"/>
        <v>0</v>
      </c>
      <c r="AM180" s="965"/>
      <c r="AN180" s="965"/>
      <c r="AO180" s="965"/>
      <c r="AP180" s="965"/>
      <c r="AQ180" s="50"/>
      <c r="AR180" s="968"/>
      <c r="AS180" s="970"/>
      <c r="AT180" s="567"/>
    </row>
    <row r="181" spans="1:46" ht="28.5" customHeight="1" thickBot="1">
      <c r="A181" s="973"/>
      <c r="B181" s="960"/>
      <c r="C181" s="960"/>
      <c r="D181" s="963"/>
      <c r="E181" s="65">
        <v>2018</v>
      </c>
      <c r="F181" s="65" t="s">
        <v>308</v>
      </c>
      <c r="G181" s="126"/>
      <c r="H181" s="159"/>
      <c r="I181" s="159"/>
      <c r="J181" s="154">
        <f t="shared" si="89"/>
        <v>0</v>
      </c>
      <c r="K181" s="153"/>
      <c r="L181" s="152"/>
      <c r="M181" s="159"/>
      <c r="N181" s="159"/>
      <c r="O181" s="159"/>
      <c r="P181" s="159"/>
      <c r="Q181" s="159"/>
      <c r="R181" s="54">
        <f t="shared" si="90"/>
        <v>0</v>
      </c>
      <c r="S181" s="159"/>
      <c r="T181" s="159"/>
      <c r="U181" s="54">
        <f t="shared" si="91"/>
        <v>0</v>
      </c>
      <c r="V181" s="159"/>
      <c r="W181" s="159"/>
      <c r="X181" s="54">
        <f t="shared" si="92"/>
        <v>0</v>
      </c>
      <c r="Y181" s="159"/>
      <c r="Z181" s="159"/>
      <c r="AA181" s="54">
        <f t="shared" si="93"/>
        <v>0</v>
      </c>
      <c r="AB181" s="159"/>
      <c r="AC181" s="159"/>
      <c r="AD181" s="54">
        <f t="shared" si="94"/>
        <v>0</v>
      </c>
      <c r="AE181" s="159"/>
      <c r="AF181" s="159"/>
      <c r="AG181" s="54">
        <f t="shared" si="95"/>
        <v>0</v>
      </c>
      <c r="AH181" s="159"/>
      <c r="AI181" s="159"/>
      <c r="AJ181" s="54">
        <f t="shared" si="96"/>
        <v>0</v>
      </c>
      <c r="AK181" s="54"/>
      <c r="AL181" s="306">
        <f t="shared" si="97"/>
        <v>0</v>
      </c>
      <c r="AM181" s="966"/>
      <c r="AN181" s="966"/>
      <c r="AO181" s="966"/>
      <c r="AP181" s="966"/>
      <c r="AQ181" s="50"/>
      <c r="AR181" s="984"/>
      <c r="AS181" s="985"/>
      <c r="AT181" s="567"/>
    </row>
    <row r="182" spans="1:46" ht="28.5" customHeight="1" thickBot="1">
      <c r="A182" s="971" t="s">
        <v>803</v>
      </c>
      <c r="B182" s="958" t="s">
        <v>779</v>
      </c>
      <c r="C182" s="961" t="s">
        <v>802</v>
      </c>
      <c r="D182" s="961"/>
      <c r="E182" s="71">
        <v>2017</v>
      </c>
      <c r="F182" s="65" t="s">
        <v>307</v>
      </c>
      <c r="G182" s="67"/>
      <c r="H182" s="68">
        <v>0</v>
      </c>
      <c r="I182" s="68">
        <v>0</v>
      </c>
      <c r="J182" s="70">
        <f t="shared" ref="J182:J193" si="98">G182*H182*I182</f>
        <v>0</v>
      </c>
      <c r="K182" s="69">
        <v>0</v>
      </c>
      <c r="L182" s="68">
        <v>0</v>
      </c>
      <c r="M182" s="68">
        <v>0</v>
      </c>
      <c r="N182" s="68">
        <v>0</v>
      </c>
      <c r="O182" s="68">
        <v>0</v>
      </c>
      <c r="P182" s="68"/>
      <c r="Q182" s="68"/>
      <c r="R182" s="66">
        <f t="shared" ref="R182:R193" si="99">(K182*L182*M182*N182)+(K182*L182*P182)+O182+(K182*L182*Q182)</f>
        <v>0</v>
      </c>
      <c r="S182" s="67">
        <v>0</v>
      </c>
      <c r="T182" s="67">
        <v>0</v>
      </c>
      <c r="U182" s="66">
        <f t="shared" ref="U182:U193" si="100">S182*T182</f>
        <v>0</v>
      </c>
      <c r="V182" s="67">
        <v>0</v>
      </c>
      <c r="W182" s="67">
        <v>0</v>
      </c>
      <c r="X182" s="66">
        <f t="shared" ref="X182:X197" si="101">W182*V182</f>
        <v>0</v>
      </c>
      <c r="Y182" s="67">
        <v>0</v>
      </c>
      <c r="Z182" s="67">
        <v>0</v>
      </c>
      <c r="AA182" s="66">
        <f t="shared" ref="AA182:AA197" si="102">Y182*Z182</f>
        <v>0</v>
      </c>
      <c r="AB182" s="67">
        <v>0</v>
      </c>
      <c r="AC182" s="67"/>
      <c r="AD182" s="66">
        <f t="shared" ref="AD182:AD197" si="103">AB182*AC182</f>
        <v>0</v>
      </c>
      <c r="AE182" s="67">
        <v>0</v>
      </c>
      <c r="AF182" s="67">
        <v>0</v>
      </c>
      <c r="AG182" s="66">
        <f t="shared" ref="AG182:AG197" si="104">AE182*AF182</f>
        <v>0</v>
      </c>
      <c r="AH182" s="67">
        <v>0</v>
      </c>
      <c r="AI182" s="67">
        <v>0</v>
      </c>
      <c r="AJ182" s="66">
        <f t="shared" ref="AJ182:AJ197" si="105">AI182+AH182</f>
        <v>0</v>
      </c>
      <c r="AK182" s="66">
        <v>0</v>
      </c>
      <c r="AL182" s="306">
        <f t="shared" ref="AL182:AL193" si="106">AJ182+AG182+AD182+AA182+X182+U182+R182+J182+AK182</f>
        <v>0</v>
      </c>
      <c r="AM182" s="964">
        <v>0</v>
      </c>
      <c r="AN182" s="964">
        <v>0</v>
      </c>
      <c r="AO182" s="964">
        <v>0</v>
      </c>
      <c r="AP182" s="964">
        <v>0</v>
      </c>
      <c r="AQ182" s="50"/>
      <c r="AR182" s="967">
        <v>0</v>
      </c>
      <c r="AS182" s="969">
        <v>0</v>
      </c>
      <c r="AT182" s="567"/>
    </row>
    <row r="183" spans="1:46" ht="28.5" customHeight="1" thickBot="1">
      <c r="A183" s="972"/>
      <c r="B183" s="959"/>
      <c r="C183" s="962"/>
      <c r="D183" s="962"/>
      <c r="E183" s="71">
        <v>2017</v>
      </c>
      <c r="F183" s="65" t="s">
        <v>306</v>
      </c>
      <c r="G183" s="61"/>
      <c r="H183" s="62"/>
      <c r="I183" s="62"/>
      <c r="J183" s="64">
        <f t="shared" si="98"/>
        <v>0</v>
      </c>
      <c r="K183" s="63"/>
      <c r="L183" s="62"/>
      <c r="M183" s="62"/>
      <c r="N183" s="62"/>
      <c r="O183" s="62"/>
      <c r="P183" s="62"/>
      <c r="Q183" s="62"/>
      <c r="R183" s="60">
        <f t="shared" si="99"/>
        <v>0</v>
      </c>
      <c r="S183" s="61"/>
      <c r="T183" s="61"/>
      <c r="U183" s="60">
        <f t="shared" si="100"/>
        <v>0</v>
      </c>
      <c r="V183" s="61"/>
      <c r="W183" s="61"/>
      <c r="X183" s="60">
        <f t="shared" si="101"/>
        <v>0</v>
      </c>
      <c r="Y183" s="61"/>
      <c r="Z183" s="61"/>
      <c r="AA183" s="60">
        <f t="shared" si="102"/>
        <v>0</v>
      </c>
      <c r="AB183" s="61"/>
      <c r="AC183" s="61"/>
      <c r="AD183" s="60">
        <f t="shared" si="103"/>
        <v>0</v>
      </c>
      <c r="AE183" s="61"/>
      <c r="AF183" s="61"/>
      <c r="AG183" s="60">
        <f t="shared" si="104"/>
        <v>0</v>
      </c>
      <c r="AH183" s="61"/>
      <c r="AI183" s="61"/>
      <c r="AJ183" s="60">
        <f t="shared" si="105"/>
        <v>0</v>
      </c>
      <c r="AK183" s="60"/>
      <c r="AL183" s="306">
        <f t="shared" si="106"/>
        <v>0</v>
      </c>
      <c r="AM183" s="965"/>
      <c r="AN183" s="965"/>
      <c r="AO183" s="965"/>
      <c r="AP183" s="965"/>
      <c r="AQ183" s="50"/>
      <c r="AR183" s="968"/>
      <c r="AS183" s="970"/>
      <c r="AT183" s="567"/>
    </row>
    <row r="184" spans="1:46" ht="28.5" customHeight="1">
      <c r="A184" s="972"/>
      <c r="B184" s="959"/>
      <c r="C184" s="962"/>
      <c r="D184" s="962"/>
      <c r="E184" s="71">
        <v>2018</v>
      </c>
      <c r="F184" s="65" t="s">
        <v>305</v>
      </c>
      <c r="G184" s="61"/>
      <c r="H184" s="62"/>
      <c r="I184" s="62"/>
      <c r="J184" s="64">
        <f t="shared" si="98"/>
        <v>0</v>
      </c>
      <c r="K184" s="63"/>
      <c r="L184" s="62"/>
      <c r="M184" s="62"/>
      <c r="N184" s="62"/>
      <c r="O184" s="62"/>
      <c r="P184" s="62"/>
      <c r="Q184" s="62"/>
      <c r="R184" s="60">
        <f t="shared" si="99"/>
        <v>0</v>
      </c>
      <c r="S184" s="61"/>
      <c r="T184" s="61"/>
      <c r="U184" s="60">
        <f t="shared" si="100"/>
        <v>0</v>
      </c>
      <c r="V184" s="61"/>
      <c r="W184" s="61"/>
      <c r="X184" s="60">
        <f t="shared" si="101"/>
        <v>0</v>
      </c>
      <c r="Y184" s="61"/>
      <c r="Z184" s="61"/>
      <c r="AA184" s="60">
        <f t="shared" si="102"/>
        <v>0</v>
      </c>
      <c r="AB184" s="61"/>
      <c r="AC184" s="61"/>
      <c r="AD184" s="60">
        <f t="shared" si="103"/>
        <v>0</v>
      </c>
      <c r="AE184" s="61"/>
      <c r="AF184" s="61"/>
      <c r="AG184" s="60">
        <f t="shared" si="104"/>
        <v>0</v>
      </c>
      <c r="AH184" s="61"/>
      <c r="AI184" s="61"/>
      <c r="AJ184" s="60">
        <f t="shared" si="105"/>
        <v>0</v>
      </c>
      <c r="AK184" s="60"/>
      <c r="AL184" s="306">
        <f t="shared" si="106"/>
        <v>0</v>
      </c>
      <c r="AM184" s="965"/>
      <c r="AN184" s="965"/>
      <c r="AO184" s="965"/>
      <c r="AP184" s="965"/>
      <c r="AQ184" s="50"/>
      <c r="AR184" s="968"/>
      <c r="AS184" s="970"/>
      <c r="AT184" s="567"/>
    </row>
    <row r="185" spans="1:46" ht="28.5" customHeight="1" thickBot="1">
      <c r="A185" s="973"/>
      <c r="B185" s="960"/>
      <c r="C185" s="963"/>
      <c r="D185" s="963"/>
      <c r="E185" s="65">
        <v>2018</v>
      </c>
      <c r="F185" s="65" t="s">
        <v>304</v>
      </c>
      <c r="G185" s="58"/>
      <c r="H185" s="53"/>
      <c r="I185" s="53"/>
      <c r="J185" s="57">
        <f t="shared" si="98"/>
        <v>0</v>
      </c>
      <c r="K185" s="56"/>
      <c r="L185" s="55"/>
      <c r="M185" s="53"/>
      <c r="N185" s="53"/>
      <c r="O185" s="53"/>
      <c r="P185" s="53"/>
      <c r="Q185" s="53"/>
      <c r="R185" s="54">
        <f t="shared" si="99"/>
        <v>0</v>
      </c>
      <c r="S185" s="53"/>
      <c r="T185" s="53"/>
      <c r="U185" s="52">
        <f t="shared" si="100"/>
        <v>0</v>
      </c>
      <c r="V185" s="53"/>
      <c r="W185" s="53"/>
      <c r="X185" s="52">
        <f t="shared" si="101"/>
        <v>0</v>
      </c>
      <c r="Y185" s="53"/>
      <c r="Z185" s="53"/>
      <c r="AA185" s="52">
        <f t="shared" si="102"/>
        <v>0</v>
      </c>
      <c r="AB185" s="53"/>
      <c r="AC185" s="53"/>
      <c r="AD185" s="52">
        <f t="shared" si="103"/>
        <v>0</v>
      </c>
      <c r="AE185" s="53"/>
      <c r="AF185" s="53"/>
      <c r="AG185" s="52">
        <f t="shared" si="104"/>
        <v>0</v>
      </c>
      <c r="AH185" s="53"/>
      <c r="AI185" s="53"/>
      <c r="AJ185" s="52">
        <f t="shared" si="105"/>
        <v>0</v>
      </c>
      <c r="AK185" s="52"/>
      <c r="AL185" s="306">
        <f t="shared" si="106"/>
        <v>0</v>
      </c>
      <c r="AM185" s="966"/>
      <c r="AN185" s="966"/>
      <c r="AO185" s="966"/>
      <c r="AP185" s="966"/>
      <c r="AQ185" s="50"/>
      <c r="AR185" s="968"/>
      <c r="AS185" s="970"/>
      <c r="AT185" s="567"/>
    </row>
    <row r="186" spans="1:46" ht="28.5" customHeight="1" thickBot="1">
      <c r="A186" s="971" t="s">
        <v>801</v>
      </c>
      <c r="B186" s="958" t="s">
        <v>779</v>
      </c>
      <c r="C186" s="961" t="s">
        <v>800</v>
      </c>
      <c r="D186" s="961"/>
      <c r="E186" s="71">
        <v>2017</v>
      </c>
      <c r="F186" s="65" t="s">
        <v>2</v>
      </c>
      <c r="G186" s="67"/>
      <c r="H186" s="68">
        <v>0</v>
      </c>
      <c r="I186" s="68">
        <v>0</v>
      </c>
      <c r="J186" s="70">
        <f t="shared" si="98"/>
        <v>0</v>
      </c>
      <c r="K186" s="69">
        <v>0</v>
      </c>
      <c r="L186" s="68">
        <v>0</v>
      </c>
      <c r="M186" s="68">
        <v>0</v>
      </c>
      <c r="N186" s="68">
        <v>0</v>
      </c>
      <c r="O186" s="68">
        <v>0</v>
      </c>
      <c r="P186" s="68">
        <v>0</v>
      </c>
      <c r="Q186" s="68">
        <v>0</v>
      </c>
      <c r="R186" s="66">
        <f t="shared" si="99"/>
        <v>0</v>
      </c>
      <c r="S186" s="67">
        <v>0</v>
      </c>
      <c r="T186" s="67">
        <v>0</v>
      </c>
      <c r="U186" s="66">
        <f t="shared" si="100"/>
        <v>0</v>
      </c>
      <c r="V186" s="67">
        <v>3</v>
      </c>
      <c r="W186" s="67">
        <v>3000</v>
      </c>
      <c r="X186" s="66">
        <f t="shared" si="101"/>
        <v>9000</v>
      </c>
      <c r="Y186" s="67">
        <v>0</v>
      </c>
      <c r="Z186" s="67">
        <v>0</v>
      </c>
      <c r="AA186" s="66">
        <f t="shared" si="102"/>
        <v>0</v>
      </c>
      <c r="AB186" s="67">
        <v>0</v>
      </c>
      <c r="AC186" s="67">
        <v>0</v>
      </c>
      <c r="AD186" s="66">
        <f t="shared" si="103"/>
        <v>0</v>
      </c>
      <c r="AE186" s="67">
        <v>0</v>
      </c>
      <c r="AF186" s="67"/>
      <c r="AG186" s="66">
        <f t="shared" si="104"/>
        <v>0</v>
      </c>
      <c r="AH186" s="67">
        <v>0</v>
      </c>
      <c r="AI186" s="67">
        <v>0</v>
      </c>
      <c r="AJ186" s="66">
        <f t="shared" si="105"/>
        <v>0</v>
      </c>
      <c r="AK186" s="66">
        <v>0</v>
      </c>
      <c r="AL186" s="306">
        <f t="shared" si="106"/>
        <v>9000</v>
      </c>
      <c r="AM186" s="964">
        <f>SUM(AL186:AL189)</f>
        <v>9000</v>
      </c>
      <c r="AN186" s="964">
        <v>0</v>
      </c>
      <c r="AO186" s="964">
        <v>9000</v>
      </c>
      <c r="AP186" s="964">
        <f>AM186-AN186-AO186</f>
        <v>0</v>
      </c>
      <c r="AQ186" s="50"/>
      <c r="AR186" s="968">
        <v>9000</v>
      </c>
      <c r="AS186" s="970"/>
      <c r="AT186" s="567"/>
    </row>
    <row r="187" spans="1:46" ht="28.5" customHeight="1" thickBot="1">
      <c r="A187" s="972"/>
      <c r="B187" s="959"/>
      <c r="C187" s="962"/>
      <c r="D187" s="962"/>
      <c r="E187" s="71">
        <v>2017</v>
      </c>
      <c r="F187" s="65" t="s">
        <v>2</v>
      </c>
      <c r="G187" s="61"/>
      <c r="H187" s="62"/>
      <c r="I187" s="62"/>
      <c r="J187" s="64">
        <f t="shared" si="98"/>
        <v>0</v>
      </c>
      <c r="K187" s="63"/>
      <c r="L187" s="62"/>
      <c r="M187" s="62"/>
      <c r="N187" s="62"/>
      <c r="O187" s="62"/>
      <c r="P187" s="62"/>
      <c r="Q187" s="62"/>
      <c r="R187" s="60">
        <f t="shared" si="99"/>
        <v>0</v>
      </c>
      <c r="S187" s="61"/>
      <c r="T187" s="61"/>
      <c r="U187" s="60">
        <f t="shared" si="100"/>
        <v>0</v>
      </c>
      <c r="V187" s="61"/>
      <c r="W187" s="61"/>
      <c r="X187" s="60">
        <f t="shared" si="101"/>
        <v>0</v>
      </c>
      <c r="Y187" s="61"/>
      <c r="Z187" s="61"/>
      <c r="AA187" s="60">
        <f t="shared" si="102"/>
        <v>0</v>
      </c>
      <c r="AB187" s="61"/>
      <c r="AC187" s="61"/>
      <c r="AD187" s="60">
        <f t="shared" si="103"/>
        <v>0</v>
      </c>
      <c r="AE187" s="61"/>
      <c r="AF187" s="61"/>
      <c r="AG187" s="60">
        <f t="shared" si="104"/>
        <v>0</v>
      </c>
      <c r="AH187" s="61"/>
      <c r="AI187" s="61"/>
      <c r="AJ187" s="60">
        <f t="shared" si="105"/>
        <v>0</v>
      </c>
      <c r="AK187" s="60"/>
      <c r="AL187" s="306">
        <f t="shared" si="106"/>
        <v>0</v>
      </c>
      <c r="AM187" s="965"/>
      <c r="AN187" s="965"/>
      <c r="AO187" s="965"/>
      <c r="AP187" s="965"/>
      <c r="AQ187" s="50"/>
      <c r="AR187" s="968"/>
      <c r="AS187" s="970"/>
      <c r="AT187" s="567"/>
    </row>
    <row r="188" spans="1:46" ht="28.5" customHeight="1">
      <c r="A188" s="1023"/>
      <c r="B188" s="959"/>
      <c r="C188" s="962"/>
      <c r="D188" s="962"/>
      <c r="E188" s="71">
        <v>2018</v>
      </c>
      <c r="F188" s="65" t="s">
        <v>303</v>
      </c>
      <c r="G188" s="58"/>
      <c r="H188" s="55"/>
      <c r="I188" s="55"/>
      <c r="J188" s="64">
        <f t="shared" si="98"/>
        <v>0</v>
      </c>
      <c r="K188" s="56"/>
      <c r="L188" s="55"/>
      <c r="M188" s="55"/>
      <c r="N188" s="55"/>
      <c r="O188" s="55"/>
      <c r="P188" s="55"/>
      <c r="Q188" s="55"/>
      <c r="R188" s="60">
        <f t="shared" si="99"/>
        <v>0</v>
      </c>
      <c r="S188" s="58"/>
      <c r="T188" s="58"/>
      <c r="U188" s="60">
        <f t="shared" si="100"/>
        <v>0</v>
      </c>
      <c r="V188" s="58"/>
      <c r="W188" s="58"/>
      <c r="X188" s="60">
        <f t="shared" si="101"/>
        <v>0</v>
      </c>
      <c r="Y188" s="58"/>
      <c r="Z188" s="58"/>
      <c r="AA188" s="60">
        <f t="shared" si="102"/>
        <v>0</v>
      </c>
      <c r="AB188" s="58"/>
      <c r="AC188" s="58"/>
      <c r="AD188" s="60">
        <f t="shared" si="103"/>
        <v>0</v>
      </c>
      <c r="AE188" s="58"/>
      <c r="AF188" s="58"/>
      <c r="AG188" s="60">
        <f t="shared" si="104"/>
        <v>0</v>
      </c>
      <c r="AH188" s="58"/>
      <c r="AI188" s="58"/>
      <c r="AJ188" s="60">
        <f t="shared" si="105"/>
        <v>0</v>
      </c>
      <c r="AK188" s="60"/>
      <c r="AL188" s="306">
        <f t="shared" si="106"/>
        <v>0</v>
      </c>
      <c r="AM188" s="965"/>
      <c r="AN188" s="965"/>
      <c r="AO188" s="965"/>
      <c r="AP188" s="965"/>
      <c r="AQ188" s="50"/>
      <c r="AR188" s="968"/>
      <c r="AS188" s="970"/>
      <c r="AT188" s="567"/>
    </row>
    <row r="189" spans="1:46" ht="28.5" customHeight="1" thickBot="1">
      <c r="A189" s="973"/>
      <c r="B189" s="960"/>
      <c r="C189" s="963"/>
      <c r="D189" s="963"/>
      <c r="E189" s="65">
        <v>2018</v>
      </c>
      <c r="F189" s="65" t="s">
        <v>302</v>
      </c>
      <c r="G189" s="126"/>
      <c r="H189" s="152"/>
      <c r="I189" s="152"/>
      <c r="J189" s="154">
        <f t="shared" si="98"/>
        <v>0</v>
      </c>
      <c r="K189" s="153"/>
      <c r="L189" s="152"/>
      <c r="M189" s="152"/>
      <c r="N189" s="152"/>
      <c r="O189" s="152"/>
      <c r="P189" s="152"/>
      <c r="Q189" s="152"/>
      <c r="R189" s="54">
        <f t="shared" si="99"/>
        <v>0</v>
      </c>
      <c r="S189" s="126"/>
      <c r="T189" s="126"/>
      <c r="U189" s="54">
        <f t="shared" si="100"/>
        <v>0</v>
      </c>
      <c r="V189" s="126"/>
      <c r="W189" s="126"/>
      <c r="X189" s="54">
        <f t="shared" si="101"/>
        <v>0</v>
      </c>
      <c r="Y189" s="126"/>
      <c r="Z189" s="126"/>
      <c r="AA189" s="54">
        <f t="shared" si="102"/>
        <v>0</v>
      </c>
      <c r="AB189" s="126"/>
      <c r="AC189" s="126"/>
      <c r="AD189" s="54">
        <f t="shared" si="103"/>
        <v>0</v>
      </c>
      <c r="AE189" s="126"/>
      <c r="AF189" s="126"/>
      <c r="AG189" s="54">
        <f t="shared" si="104"/>
        <v>0</v>
      </c>
      <c r="AH189" s="126"/>
      <c r="AI189" s="126"/>
      <c r="AJ189" s="54">
        <f t="shared" si="105"/>
        <v>0</v>
      </c>
      <c r="AK189" s="52"/>
      <c r="AL189" s="306">
        <f t="shared" si="106"/>
        <v>0</v>
      </c>
      <c r="AM189" s="966"/>
      <c r="AN189" s="966"/>
      <c r="AO189" s="966"/>
      <c r="AP189" s="966"/>
      <c r="AQ189" s="50"/>
      <c r="AR189" s="984"/>
      <c r="AS189" s="985"/>
      <c r="AT189" s="567"/>
    </row>
    <row r="190" spans="1:46" ht="28.5" customHeight="1" thickBot="1">
      <c r="A190" s="971" t="s">
        <v>799</v>
      </c>
      <c r="B190" s="958" t="s">
        <v>779</v>
      </c>
      <c r="C190" s="961" t="s">
        <v>798</v>
      </c>
      <c r="D190" s="961"/>
      <c r="E190" s="71">
        <v>2017</v>
      </c>
      <c r="F190" s="65" t="s">
        <v>2</v>
      </c>
      <c r="G190" s="67"/>
      <c r="H190" s="68">
        <v>0</v>
      </c>
      <c r="I190" s="68">
        <v>0</v>
      </c>
      <c r="J190" s="70">
        <f t="shared" si="98"/>
        <v>0</v>
      </c>
      <c r="K190" s="69">
        <v>0</v>
      </c>
      <c r="L190" s="68">
        <v>0</v>
      </c>
      <c r="M190" s="68">
        <v>0</v>
      </c>
      <c r="N190" s="68">
        <v>0</v>
      </c>
      <c r="O190" s="68">
        <v>0</v>
      </c>
      <c r="P190" s="68">
        <v>0</v>
      </c>
      <c r="Q190" s="68">
        <v>0</v>
      </c>
      <c r="R190" s="66">
        <f t="shared" si="99"/>
        <v>0</v>
      </c>
      <c r="S190" s="67">
        <v>0</v>
      </c>
      <c r="T190" s="67">
        <v>0</v>
      </c>
      <c r="U190" s="66">
        <f t="shared" si="100"/>
        <v>0</v>
      </c>
      <c r="V190" s="67">
        <v>0</v>
      </c>
      <c r="W190" s="67">
        <v>0</v>
      </c>
      <c r="X190" s="66">
        <f t="shared" si="101"/>
        <v>0</v>
      </c>
      <c r="Y190" s="67">
        <v>0</v>
      </c>
      <c r="Z190" s="67">
        <v>0</v>
      </c>
      <c r="AA190" s="66">
        <f t="shared" si="102"/>
        <v>0</v>
      </c>
      <c r="AB190" s="67">
        <v>0</v>
      </c>
      <c r="AC190" s="67">
        <v>0</v>
      </c>
      <c r="AD190" s="66">
        <f t="shared" si="103"/>
        <v>0</v>
      </c>
      <c r="AE190" s="67">
        <v>0</v>
      </c>
      <c r="AF190" s="67">
        <v>0</v>
      </c>
      <c r="AG190" s="66">
        <f t="shared" si="104"/>
        <v>0</v>
      </c>
      <c r="AH190" s="67">
        <v>0</v>
      </c>
      <c r="AI190" s="67">
        <v>0</v>
      </c>
      <c r="AJ190" s="66">
        <f t="shared" si="105"/>
        <v>0</v>
      </c>
      <c r="AK190" s="66">
        <v>0</v>
      </c>
      <c r="AL190" s="306">
        <f t="shared" si="106"/>
        <v>0</v>
      </c>
      <c r="AM190" s="964">
        <f>SUM(AL190:AL193)</f>
        <v>0</v>
      </c>
      <c r="AN190" s="964">
        <v>0</v>
      </c>
      <c r="AO190" s="964">
        <v>0</v>
      </c>
      <c r="AP190" s="964">
        <v>0</v>
      </c>
      <c r="AQ190" s="50"/>
      <c r="AR190" s="967">
        <v>0</v>
      </c>
      <c r="AS190" s="969">
        <v>0</v>
      </c>
      <c r="AT190" s="567"/>
    </row>
    <row r="191" spans="1:46" ht="28.5" customHeight="1" thickBot="1">
      <c r="A191" s="972"/>
      <c r="B191" s="959"/>
      <c r="C191" s="962"/>
      <c r="D191" s="962"/>
      <c r="E191" s="71">
        <v>2017</v>
      </c>
      <c r="F191" s="65" t="s">
        <v>301</v>
      </c>
      <c r="G191" s="61"/>
      <c r="H191" s="62"/>
      <c r="I191" s="62"/>
      <c r="J191" s="64">
        <f t="shared" si="98"/>
        <v>0</v>
      </c>
      <c r="K191" s="63"/>
      <c r="L191" s="62"/>
      <c r="M191" s="62"/>
      <c r="N191" s="62"/>
      <c r="O191" s="62"/>
      <c r="P191" s="62"/>
      <c r="Q191" s="62"/>
      <c r="R191" s="60">
        <f t="shared" si="99"/>
        <v>0</v>
      </c>
      <c r="S191" s="61"/>
      <c r="T191" s="61"/>
      <c r="U191" s="60">
        <f t="shared" si="100"/>
        <v>0</v>
      </c>
      <c r="V191" s="61"/>
      <c r="W191" s="61"/>
      <c r="X191" s="60">
        <f t="shared" si="101"/>
        <v>0</v>
      </c>
      <c r="Y191" s="61"/>
      <c r="Z191" s="61"/>
      <c r="AA191" s="60">
        <f t="shared" si="102"/>
        <v>0</v>
      </c>
      <c r="AB191" s="61"/>
      <c r="AC191" s="61"/>
      <c r="AD191" s="60">
        <f t="shared" si="103"/>
        <v>0</v>
      </c>
      <c r="AE191" s="61"/>
      <c r="AF191" s="61"/>
      <c r="AG191" s="60">
        <f t="shared" si="104"/>
        <v>0</v>
      </c>
      <c r="AH191" s="61"/>
      <c r="AI191" s="61"/>
      <c r="AJ191" s="60">
        <f t="shared" si="105"/>
        <v>0</v>
      </c>
      <c r="AK191" s="60"/>
      <c r="AL191" s="306">
        <f t="shared" si="106"/>
        <v>0</v>
      </c>
      <c r="AM191" s="965"/>
      <c r="AN191" s="965"/>
      <c r="AO191" s="965"/>
      <c r="AP191" s="965"/>
      <c r="AQ191" s="50"/>
      <c r="AR191" s="968"/>
      <c r="AS191" s="970"/>
      <c r="AT191" s="567"/>
    </row>
    <row r="192" spans="1:46" ht="28.5" customHeight="1">
      <c r="A192" s="972"/>
      <c r="B192" s="959"/>
      <c r="C192" s="962"/>
      <c r="D192" s="962"/>
      <c r="E192" s="71">
        <v>2018</v>
      </c>
      <c r="F192" s="65" t="s">
        <v>2</v>
      </c>
      <c r="G192" s="61"/>
      <c r="H192" s="62"/>
      <c r="I192" s="62"/>
      <c r="J192" s="64">
        <f t="shared" si="98"/>
        <v>0</v>
      </c>
      <c r="K192" s="63"/>
      <c r="L192" s="62"/>
      <c r="M192" s="62"/>
      <c r="N192" s="62"/>
      <c r="O192" s="62"/>
      <c r="P192" s="62"/>
      <c r="Q192" s="62"/>
      <c r="R192" s="60">
        <f t="shared" si="99"/>
        <v>0</v>
      </c>
      <c r="S192" s="61"/>
      <c r="T192" s="61"/>
      <c r="U192" s="60">
        <f t="shared" si="100"/>
        <v>0</v>
      </c>
      <c r="V192" s="61"/>
      <c r="W192" s="61"/>
      <c r="X192" s="60">
        <f t="shared" si="101"/>
        <v>0</v>
      </c>
      <c r="Y192" s="61"/>
      <c r="Z192" s="61"/>
      <c r="AA192" s="60">
        <f t="shared" si="102"/>
        <v>0</v>
      </c>
      <c r="AB192" s="61"/>
      <c r="AC192" s="61"/>
      <c r="AD192" s="60">
        <f t="shared" si="103"/>
        <v>0</v>
      </c>
      <c r="AE192" s="61"/>
      <c r="AF192" s="61"/>
      <c r="AG192" s="60">
        <f t="shared" si="104"/>
        <v>0</v>
      </c>
      <c r="AH192" s="61"/>
      <c r="AI192" s="61"/>
      <c r="AJ192" s="60">
        <f t="shared" si="105"/>
        <v>0</v>
      </c>
      <c r="AK192" s="60"/>
      <c r="AL192" s="306">
        <f t="shared" si="106"/>
        <v>0</v>
      </c>
      <c r="AM192" s="965"/>
      <c r="AN192" s="965"/>
      <c r="AO192" s="965"/>
      <c r="AP192" s="965"/>
      <c r="AQ192" s="50"/>
      <c r="AR192" s="968"/>
      <c r="AS192" s="970"/>
      <c r="AT192" s="567"/>
    </row>
    <row r="193" spans="1:46" ht="28.5" customHeight="1" thickBot="1">
      <c r="A193" s="1023"/>
      <c r="B193" s="960"/>
      <c r="C193" s="963"/>
      <c r="D193" s="963"/>
      <c r="E193" s="65">
        <v>2018</v>
      </c>
      <c r="F193" s="65" t="s">
        <v>2</v>
      </c>
      <c r="G193" s="58"/>
      <c r="H193" s="53"/>
      <c r="I193" s="53"/>
      <c r="J193" s="57">
        <f t="shared" si="98"/>
        <v>0</v>
      </c>
      <c r="K193" s="56"/>
      <c r="L193" s="55"/>
      <c r="M193" s="53"/>
      <c r="N193" s="53"/>
      <c r="O193" s="53"/>
      <c r="P193" s="53"/>
      <c r="Q193" s="53"/>
      <c r="R193" s="54">
        <f t="shared" si="99"/>
        <v>0</v>
      </c>
      <c r="S193" s="53"/>
      <c r="T193" s="53"/>
      <c r="U193" s="52">
        <f t="shared" si="100"/>
        <v>0</v>
      </c>
      <c r="V193" s="53"/>
      <c r="W193" s="53"/>
      <c r="X193" s="52">
        <f t="shared" si="101"/>
        <v>0</v>
      </c>
      <c r="Y193" s="53"/>
      <c r="Z193" s="53"/>
      <c r="AA193" s="52">
        <f t="shared" si="102"/>
        <v>0</v>
      </c>
      <c r="AB193" s="53"/>
      <c r="AC193" s="53"/>
      <c r="AD193" s="52">
        <f t="shared" si="103"/>
        <v>0</v>
      </c>
      <c r="AE193" s="53"/>
      <c r="AF193" s="53"/>
      <c r="AG193" s="52">
        <f t="shared" si="104"/>
        <v>0</v>
      </c>
      <c r="AH193" s="53"/>
      <c r="AI193" s="53"/>
      <c r="AJ193" s="52">
        <f t="shared" si="105"/>
        <v>0</v>
      </c>
      <c r="AK193" s="52"/>
      <c r="AL193" s="306">
        <f t="shared" si="106"/>
        <v>0</v>
      </c>
      <c r="AM193" s="966"/>
      <c r="AN193" s="966"/>
      <c r="AO193" s="966"/>
      <c r="AP193" s="966"/>
      <c r="AQ193" s="50"/>
      <c r="AR193" s="968"/>
      <c r="AS193" s="970"/>
      <c r="AT193" s="567"/>
    </row>
    <row r="194" spans="1:46" s="150" customFormat="1" ht="33" customHeight="1" thickBot="1">
      <c r="A194" s="1027" t="s">
        <v>797</v>
      </c>
      <c r="B194" s="1028"/>
      <c r="C194" s="1028"/>
      <c r="D194" s="1028"/>
      <c r="E194" s="1028"/>
      <c r="F194" s="1029"/>
      <c r="G194" s="142"/>
      <c r="H194" s="144"/>
      <c r="I194" s="144"/>
      <c r="J194" s="149"/>
      <c r="K194" s="148"/>
      <c r="L194" s="141"/>
      <c r="M194" s="141"/>
      <c r="N194" s="141"/>
      <c r="O194" s="141"/>
      <c r="P194" s="147"/>
      <c r="Q194" s="147"/>
      <c r="R194" s="141"/>
      <c r="S194" s="147"/>
      <c r="T194" s="147"/>
      <c r="U194" s="88"/>
      <c r="V194" s="144"/>
      <c r="W194" s="144"/>
      <c r="X194" s="88">
        <f t="shared" si="101"/>
        <v>0</v>
      </c>
      <c r="Y194" s="144"/>
      <c r="Z194" s="144"/>
      <c r="AA194" s="88">
        <f t="shared" si="102"/>
        <v>0</v>
      </c>
      <c r="AB194" s="144"/>
      <c r="AC194" s="144"/>
      <c r="AD194" s="88">
        <f t="shared" si="103"/>
        <v>0</v>
      </c>
      <c r="AE194" s="144"/>
      <c r="AF194" s="144"/>
      <c r="AG194" s="88">
        <f t="shared" si="104"/>
        <v>0</v>
      </c>
      <c r="AH194" s="144"/>
      <c r="AI194" s="144"/>
      <c r="AJ194" s="88">
        <f t="shared" si="105"/>
        <v>0</v>
      </c>
      <c r="AK194" s="88"/>
      <c r="AL194" s="146">
        <f>AJ194+AG194+AD194+AA194+X194+U194+R194+J194</f>
        <v>0</v>
      </c>
      <c r="AM194" s="145"/>
      <c r="AN194" s="144"/>
      <c r="AO194" s="144"/>
      <c r="AP194" s="143"/>
      <c r="AQ194" s="50"/>
      <c r="AR194" s="142"/>
      <c r="AS194" s="141"/>
      <c r="AT194" s="563"/>
    </row>
    <row r="195" spans="1:46" ht="39" thickBot="1">
      <c r="A195" s="971" t="s">
        <v>796</v>
      </c>
      <c r="B195" s="958" t="s">
        <v>779</v>
      </c>
      <c r="C195" s="961" t="s">
        <v>795</v>
      </c>
      <c r="D195" s="961"/>
      <c r="E195" s="71">
        <v>2017</v>
      </c>
      <c r="F195" s="65" t="s">
        <v>300</v>
      </c>
      <c r="G195" s="65"/>
      <c r="H195" s="68">
        <v>0</v>
      </c>
      <c r="I195" s="68">
        <v>0</v>
      </c>
      <c r="J195" s="70">
        <f t="shared" ref="J195:J223" si="107">G195*H195*I195</f>
        <v>0</v>
      </c>
      <c r="K195" s="69">
        <v>0</v>
      </c>
      <c r="L195" s="68">
        <v>0</v>
      </c>
      <c r="M195" s="68">
        <v>0</v>
      </c>
      <c r="N195" s="68">
        <v>0</v>
      </c>
      <c r="O195" s="68">
        <v>0</v>
      </c>
      <c r="P195" s="68">
        <v>0</v>
      </c>
      <c r="Q195" s="68">
        <v>0</v>
      </c>
      <c r="R195" s="66">
        <f t="shared" ref="R195:R214" si="108">(K195*L195*M195*N195)+(K195*L195*P195)+O195+(K195*L195*Q195)</f>
        <v>0</v>
      </c>
      <c r="S195" s="67">
        <v>0</v>
      </c>
      <c r="T195" s="67">
        <v>0</v>
      </c>
      <c r="U195" s="66">
        <f t="shared" ref="U195:U214" si="109">S195*T195</f>
        <v>0</v>
      </c>
      <c r="V195" s="67">
        <v>3</v>
      </c>
      <c r="W195" s="67">
        <v>3000</v>
      </c>
      <c r="X195" s="66">
        <f t="shared" si="101"/>
        <v>9000</v>
      </c>
      <c r="Y195" s="67">
        <v>0</v>
      </c>
      <c r="Z195" s="67">
        <v>0</v>
      </c>
      <c r="AA195" s="66">
        <f t="shared" si="102"/>
        <v>0</v>
      </c>
      <c r="AB195" s="67">
        <v>0</v>
      </c>
      <c r="AC195" s="67">
        <v>0</v>
      </c>
      <c r="AD195" s="66">
        <f t="shared" si="103"/>
        <v>0</v>
      </c>
      <c r="AE195" s="67">
        <v>0</v>
      </c>
      <c r="AF195" s="67">
        <v>0</v>
      </c>
      <c r="AG195" s="66">
        <f t="shared" si="104"/>
        <v>0</v>
      </c>
      <c r="AH195" s="67">
        <v>0</v>
      </c>
      <c r="AI195" s="67">
        <v>0</v>
      </c>
      <c r="AJ195" s="66">
        <f t="shared" si="105"/>
        <v>0</v>
      </c>
      <c r="AK195" s="66">
        <v>0</v>
      </c>
      <c r="AL195" s="51">
        <f t="shared" ref="AL195:AL214" si="110">AJ195+AG195+AD195+AA195+X195+U195+R195+J195+AK195</f>
        <v>9000</v>
      </c>
      <c r="AM195" s="964">
        <f>SUM(AL195:AL198)</f>
        <v>9000</v>
      </c>
      <c r="AN195" s="964">
        <v>0</v>
      </c>
      <c r="AO195" s="964">
        <v>9000</v>
      </c>
      <c r="AP195" s="964">
        <f>AM195-AN195-AO195</f>
        <v>0</v>
      </c>
      <c r="AQ195" s="50"/>
      <c r="AR195" s="967">
        <v>9000</v>
      </c>
      <c r="AS195" s="969">
        <v>0</v>
      </c>
      <c r="AT195" s="567"/>
    </row>
    <row r="196" spans="1:46" ht="13.5" thickBot="1">
      <c r="A196" s="972"/>
      <c r="B196" s="959"/>
      <c r="C196" s="962"/>
      <c r="D196" s="962"/>
      <c r="E196" s="71">
        <v>2017</v>
      </c>
      <c r="F196" s="65" t="s">
        <v>2</v>
      </c>
      <c r="G196" s="65"/>
      <c r="H196" s="62"/>
      <c r="I196" s="62"/>
      <c r="J196" s="64">
        <f t="shared" si="107"/>
        <v>0</v>
      </c>
      <c r="K196" s="63"/>
      <c r="L196" s="62"/>
      <c r="M196" s="62"/>
      <c r="N196" s="62"/>
      <c r="O196" s="62"/>
      <c r="P196" s="62"/>
      <c r="Q196" s="62"/>
      <c r="R196" s="60">
        <f t="shared" si="108"/>
        <v>0</v>
      </c>
      <c r="S196" s="61"/>
      <c r="T196" s="61"/>
      <c r="U196" s="60">
        <f t="shared" si="109"/>
        <v>0</v>
      </c>
      <c r="V196" s="61"/>
      <c r="W196" s="61"/>
      <c r="X196" s="60">
        <f t="shared" si="101"/>
        <v>0</v>
      </c>
      <c r="Y196" s="61"/>
      <c r="Z196" s="61"/>
      <c r="AA196" s="60">
        <f t="shared" si="102"/>
        <v>0</v>
      </c>
      <c r="AB196" s="61"/>
      <c r="AC196" s="61"/>
      <c r="AD196" s="60">
        <f t="shared" si="103"/>
        <v>0</v>
      </c>
      <c r="AE196" s="61"/>
      <c r="AF196" s="61"/>
      <c r="AG196" s="60">
        <f t="shared" si="104"/>
        <v>0</v>
      </c>
      <c r="AH196" s="61"/>
      <c r="AI196" s="61"/>
      <c r="AJ196" s="60">
        <f t="shared" si="105"/>
        <v>0</v>
      </c>
      <c r="AK196" s="60"/>
      <c r="AL196" s="51">
        <f t="shared" si="110"/>
        <v>0</v>
      </c>
      <c r="AM196" s="965"/>
      <c r="AN196" s="965"/>
      <c r="AO196" s="965"/>
      <c r="AP196" s="965"/>
      <c r="AQ196" s="50"/>
      <c r="AR196" s="968"/>
      <c r="AS196" s="970"/>
      <c r="AT196" s="567"/>
    </row>
    <row r="197" spans="1:46" ht="25.5">
      <c r="A197" s="972"/>
      <c r="B197" s="959"/>
      <c r="C197" s="962"/>
      <c r="D197" s="962"/>
      <c r="E197" s="71">
        <v>2018</v>
      </c>
      <c r="F197" s="65" t="s">
        <v>299</v>
      </c>
      <c r="G197" s="65"/>
      <c r="H197" s="62"/>
      <c r="I197" s="62"/>
      <c r="J197" s="64">
        <f t="shared" si="107"/>
        <v>0</v>
      </c>
      <c r="K197" s="63"/>
      <c r="L197" s="62"/>
      <c r="M197" s="62"/>
      <c r="N197" s="62"/>
      <c r="O197" s="62"/>
      <c r="P197" s="62"/>
      <c r="Q197" s="62"/>
      <c r="R197" s="60">
        <f t="shared" si="108"/>
        <v>0</v>
      </c>
      <c r="S197" s="61"/>
      <c r="T197" s="61"/>
      <c r="U197" s="60">
        <f t="shared" si="109"/>
        <v>0</v>
      </c>
      <c r="V197" s="61"/>
      <c r="W197" s="61"/>
      <c r="X197" s="60">
        <f t="shared" si="101"/>
        <v>0</v>
      </c>
      <c r="Y197" s="61"/>
      <c r="Z197" s="61"/>
      <c r="AA197" s="60">
        <f t="shared" si="102"/>
        <v>0</v>
      </c>
      <c r="AB197" s="61"/>
      <c r="AC197" s="61"/>
      <c r="AD197" s="60">
        <f t="shared" si="103"/>
        <v>0</v>
      </c>
      <c r="AE197" s="61"/>
      <c r="AF197" s="61"/>
      <c r="AG197" s="60">
        <f t="shared" si="104"/>
        <v>0</v>
      </c>
      <c r="AH197" s="61"/>
      <c r="AI197" s="61"/>
      <c r="AJ197" s="60">
        <f t="shared" si="105"/>
        <v>0</v>
      </c>
      <c r="AK197" s="60"/>
      <c r="AL197" s="51">
        <f t="shared" si="110"/>
        <v>0</v>
      </c>
      <c r="AM197" s="965"/>
      <c r="AN197" s="965"/>
      <c r="AO197" s="965"/>
      <c r="AP197" s="965"/>
      <c r="AQ197" s="50"/>
      <c r="AR197" s="968"/>
      <c r="AS197" s="970"/>
      <c r="AT197" s="567"/>
    </row>
    <row r="198" spans="1:46" ht="13.5" thickBot="1">
      <c r="A198" s="1023"/>
      <c r="B198" s="960"/>
      <c r="C198" s="963"/>
      <c r="D198" s="963"/>
      <c r="E198" s="65">
        <v>2018</v>
      </c>
      <c r="F198" s="65" t="s">
        <v>2</v>
      </c>
      <c r="G198" s="65"/>
      <c r="H198" s="53"/>
      <c r="I198" s="53"/>
      <c r="J198" s="57">
        <f t="shared" si="107"/>
        <v>0</v>
      </c>
      <c r="K198" s="56"/>
      <c r="L198" s="55"/>
      <c r="M198" s="53"/>
      <c r="N198" s="53"/>
      <c r="O198" s="53"/>
      <c r="P198" s="53"/>
      <c r="Q198" s="53"/>
      <c r="R198" s="54">
        <f t="shared" si="108"/>
        <v>0</v>
      </c>
      <c r="S198" s="53"/>
      <c r="T198" s="53"/>
      <c r="U198" s="52">
        <f t="shared" si="109"/>
        <v>0</v>
      </c>
      <c r="V198" s="53"/>
      <c r="W198" s="53"/>
      <c r="X198" s="52">
        <f t="shared" ref="X198:X223" si="111">W198*V198</f>
        <v>0</v>
      </c>
      <c r="Y198" s="53"/>
      <c r="Z198" s="53"/>
      <c r="AA198" s="52">
        <f t="shared" ref="AA198:AA223" si="112">Y198*Z198</f>
        <v>0</v>
      </c>
      <c r="AB198" s="53"/>
      <c r="AC198" s="53"/>
      <c r="AD198" s="52">
        <f t="shared" ref="AD198:AD223" si="113">AB198*AC198</f>
        <v>0</v>
      </c>
      <c r="AE198" s="53"/>
      <c r="AF198" s="53"/>
      <c r="AG198" s="52">
        <f t="shared" ref="AG198:AG223" si="114">AE198*AF198</f>
        <v>0</v>
      </c>
      <c r="AH198" s="53"/>
      <c r="AI198" s="53"/>
      <c r="AJ198" s="52">
        <f t="shared" ref="AJ198:AJ223" si="115">AI198+AH198</f>
        <v>0</v>
      </c>
      <c r="AK198" s="52"/>
      <c r="AL198" s="51">
        <f t="shared" si="110"/>
        <v>0</v>
      </c>
      <c r="AM198" s="966"/>
      <c r="AN198" s="966"/>
      <c r="AO198" s="966"/>
      <c r="AP198" s="966"/>
      <c r="AQ198" s="50"/>
      <c r="AR198" s="968"/>
      <c r="AS198" s="970"/>
      <c r="AT198" s="567"/>
    </row>
    <row r="199" spans="1:46" ht="39" thickBot="1">
      <c r="A199" s="971" t="s">
        <v>794</v>
      </c>
      <c r="B199" s="958" t="s">
        <v>779</v>
      </c>
      <c r="C199" s="961" t="s">
        <v>793</v>
      </c>
      <c r="D199" s="961"/>
      <c r="E199" s="71">
        <v>2017</v>
      </c>
      <c r="F199" s="65" t="s">
        <v>792</v>
      </c>
      <c r="G199" s="65"/>
      <c r="H199" s="68">
        <v>0</v>
      </c>
      <c r="I199" s="68">
        <v>0</v>
      </c>
      <c r="J199" s="70">
        <f t="shared" si="107"/>
        <v>0</v>
      </c>
      <c r="K199" s="69">
        <v>0</v>
      </c>
      <c r="L199" s="68">
        <v>0</v>
      </c>
      <c r="M199" s="68">
        <v>0</v>
      </c>
      <c r="N199" s="68">
        <v>0</v>
      </c>
      <c r="O199" s="68">
        <v>0</v>
      </c>
      <c r="P199" s="68">
        <v>0</v>
      </c>
      <c r="Q199" s="68">
        <v>0</v>
      </c>
      <c r="R199" s="66">
        <f t="shared" si="108"/>
        <v>0</v>
      </c>
      <c r="S199" s="67">
        <v>0</v>
      </c>
      <c r="T199" s="67">
        <v>0</v>
      </c>
      <c r="U199" s="66">
        <f t="shared" si="109"/>
        <v>0</v>
      </c>
      <c r="V199" s="67">
        <v>0</v>
      </c>
      <c r="W199" s="67">
        <v>0</v>
      </c>
      <c r="X199" s="66">
        <f t="shared" si="111"/>
        <v>0</v>
      </c>
      <c r="Y199" s="67">
        <v>0</v>
      </c>
      <c r="Z199" s="67">
        <v>0</v>
      </c>
      <c r="AA199" s="66">
        <f t="shared" si="112"/>
        <v>0</v>
      </c>
      <c r="AB199" s="67">
        <v>0</v>
      </c>
      <c r="AC199" s="67">
        <v>0</v>
      </c>
      <c r="AD199" s="66">
        <f t="shared" si="113"/>
        <v>0</v>
      </c>
      <c r="AE199" s="67">
        <v>0</v>
      </c>
      <c r="AF199" s="67">
        <v>0</v>
      </c>
      <c r="AG199" s="66">
        <f t="shared" si="114"/>
        <v>0</v>
      </c>
      <c r="AH199" s="67">
        <v>0</v>
      </c>
      <c r="AI199" s="67">
        <v>0</v>
      </c>
      <c r="AJ199" s="66">
        <f t="shared" si="115"/>
        <v>0</v>
      </c>
      <c r="AK199" s="66">
        <v>0</v>
      </c>
      <c r="AL199" s="51">
        <f t="shared" si="110"/>
        <v>0</v>
      </c>
      <c r="AM199" s="964">
        <f>SUM(AL199:AL202)</f>
        <v>0</v>
      </c>
      <c r="AN199" s="964">
        <v>0</v>
      </c>
      <c r="AO199" s="964">
        <v>0</v>
      </c>
      <c r="AP199" s="964">
        <f>AM199-AN199-AO199</f>
        <v>0</v>
      </c>
      <c r="AQ199" s="50"/>
      <c r="AR199" s="968">
        <v>0</v>
      </c>
      <c r="AS199" s="970">
        <v>0</v>
      </c>
      <c r="AT199" s="567"/>
    </row>
    <row r="200" spans="1:46" ht="13.5" thickBot="1">
      <c r="A200" s="972"/>
      <c r="B200" s="959"/>
      <c r="C200" s="962"/>
      <c r="D200" s="962"/>
      <c r="E200" s="71">
        <v>2017</v>
      </c>
      <c r="F200" s="65" t="s">
        <v>2</v>
      </c>
      <c r="G200" s="65"/>
      <c r="H200" s="62"/>
      <c r="I200" s="62"/>
      <c r="J200" s="64">
        <f t="shared" si="107"/>
        <v>0</v>
      </c>
      <c r="K200" s="63"/>
      <c r="L200" s="62"/>
      <c r="M200" s="62"/>
      <c r="N200" s="62"/>
      <c r="O200" s="62"/>
      <c r="P200" s="62"/>
      <c r="Q200" s="62"/>
      <c r="R200" s="60">
        <f t="shared" si="108"/>
        <v>0</v>
      </c>
      <c r="S200" s="61"/>
      <c r="T200" s="61"/>
      <c r="U200" s="60">
        <f t="shared" si="109"/>
        <v>0</v>
      </c>
      <c r="V200" s="61"/>
      <c r="W200" s="61"/>
      <c r="X200" s="60">
        <f t="shared" si="111"/>
        <v>0</v>
      </c>
      <c r="Y200" s="61"/>
      <c r="Z200" s="61"/>
      <c r="AA200" s="60">
        <f t="shared" si="112"/>
        <v>0</v>
      </c>
      <c r="AB200" s="61"/>
      <c r="AC200" s="61"/>
      <c r="AD200" s="60">
        <f t="shared" si="113"/>
        <v>0</v>
      </c>
      <c r="AE200" s="61"/>
      <c r="AF200" s="61"/>
      <c r="AG200" s="60">
        <f t="shared" si="114"/>
        <v>0</v>
      </c>
      <c r="AH200" s="61"/>
      <c r="AI200" s="61"/>
      <c r="AJ200" s="60">
        <f t="shared" si="115"/>
        <v>0</v>
      </c>
      <c r="AK200" s="60"/>
      <c r="AL200" s="51">
        <f t="shared" si="110"/>
        <v>0</v>
      </c>
      <c r="AM200" s="965"/>
      <c r="AN200" s="965"/>
      <c r="AO200" s="965"/>
      <c r="AP200" s="965"/>
      <c r="AQ200" s="50"/>
      <c r="AR200" s="968"/>
      <c r="AS200" s="970"/>
      <c r="AT200" s="567"/>
    </row>
    <row r="201" spans="1:46" ht="12.75">
      <c r="A201" s="972"/>
      <c r="B201" s="959"/>
      <c r="C201" s="962"/>
      <c r="D201" s="962"/>
      <c r="E201" s="71">
        <v>2018</v>
      </c>
      <c r="F201" s="65" t="s">
        <v>2</v>
      </c>
      <c r="G201" s="65"/>
      <c r="H201" s="62"/>
      <c r="I201" s="62"/>
      <c r="J201" s="64">
        <f t="shared" si="107"/>
        <v>0</v>
      </c>
      <c r="K201" s="63"/>
      <c r="L201" s="62"/>
      <c r="M201" s="62"/>
      <c r="N201" s="62"/>
      <c r="O201" s="62"/>
      <c r="P201" s="62"/>
      <c r="Q201" s="62"/>
      <c r="R201" s="60">
        <f t="shared" si="108"/>
        <v>0</v>
      </c>
      <c r="S201" s="61"/>
      <c r="T201" s="61"/>
      <c r="U201" s="60">
        <f t="shared" si="109"/>
        <v>0</v>
      </c>
      <c r="V201" s="61"/>
      <c r="W201" s="61"/>
      <c r="X201" s="60">
        <f t="shared" si="111"/>
        <v>0</v>
      </c>
      <c r="Y201" s="61"/>
      <c r="Z201" s="61"/>
      <c r="AA201" s="60">
        <f t="shared" si="112"/>
        <v>0</v>
      </c>
      <c r="AB201" s="61"/>
      <c r="AC201" s="61"/>
      <c r="AD201" s="60">
        <f t="shared" si="113"/>
        <v>0</v>
      </c>
      <c r="AE201" s="61"/>
      <c r="AF201" s="61"/>
      <c r="AG201" s="60">
        <f t="shared" si="114"/>
        <v>0</v>
      </c>
      <c r="AH201" s="61"/>
      <c r="AI201" s="61"/>
      <c r="AJ201" s="60">
        <f t="shared" si="115"/>
        <v>0</v>
      </c>
      <c r="AK201" s="60"/>
      <c r="AL201" s="51">
        <f t="shared" si="110"/>
        <v>0</v>
      </c>
      <c r="AM201" s="965"/>
      <c r="AN201" s="965"/>
      <c r="AO201" s="965"/>
      <c r="AP201" s="965"/>
      <c r="AQ201" s="50"/>
      <c r="AR201" s="968"/>
      <c r="AS201" s="970"/>
      <c r="AT201" s="567"/>
    </row>
    <row r="202" spans="1:46" ht="13.5" thickBot="1">
      <c r="A202" s="972"/>
      <c r="B202" s="960"/>
      <c r="C202" s="963"/>
      <c r="D202" s="963"/>
      <c r="E202" s="65">
        <v>2018</v>
      </c>
      <c r="F202" s="65" t="s">
        <v>2</v>
      </c>
      <c r="G202" s="65"/>
      <c r="H202" s="72"/>
      <c r="I202" s="72"/>
      <c r="J202" s="64">
        <f t="shared" si="107"/>
        <v>0</v>
      </c>
      <c r="K202" s="63"/>
      <c r="L202" s="62"/>
      <c r="M202" s="72"/>
      <c r="N202" s="72"/>
      <c r="O202" s="72"/>
      <c r="P202" s="72"/>
      <c r="Q202" s="72"/>
      <c r="R202" s="54">
        <f t="shared" si="108"/>
        <v>0</v>
      </c>
      <c r="S202" s="72"/>
      <c r="T202" s="72"/>
      <c r="U202" s="60">
        <f t="shared" si="109"/>
        <v>0</v>
      </c>
      <c r="V202" s="72"/>
      <c r="W202" s="72"/>
      <c r="X202" s="60">
        <f t="shared" si="111"/>
        <v>0</v>
      </c>
      <c r="Y202" s="72"/>
      <c r="Z202" s="72"/>
      <c r="AA202" s="60">
        <f t="shared" si="112"/>
        <v>0</v>
      </c>
      <c r="AB202" s="72"/>
      <c r="AC202" s="72"/>
      <c r="AD202" s="60">
        <f t="shared" si="113"/>
        <v>0</v>
      </c>
      <c r="AE202" s="72"/>
      <c r="AF202" s="72"/>
      <c r="AG202" s="60">
        <f t="shared" si="114"/>
        <v>0</v>
      </c>
      <c r="AH202" s="72"/>
      <c r="AI202" s="72"/>
      <c r="AJ202" s="60">
        <f t="shared" si="115"/>
        <v>0</v>
      </c>
      <c r="AK202" s="60"/>
      <c r="AL202" s="51">
        <f t="shared" si="110"/>
        <v>0</v>
      </c>
      <c r="AM202" s="966"/>
      <c r="AN202" s="966"/>
      <c r="AO202" s="966"/>
      <c r="AP202" s="966"/>
      <c r="AQ202" s="50"/>
      <c r="AR202" s="968"/>
      <c r="AS202" s="970"/>
      <c r="AT202" s="567"/>
    </row>
    <row r="203" spans="1:46" ht="13.5" thickBot="1">
      <c r="A203" s="971" t="s">
        <v>1413</v>
      </c>
      <c r="B203" s="958" t="s">
        <v>779</v>
      </c>
      <c r="C203" s="958" t="s">
        <v>790</v>
      </c>
      <c r="D203" s="958"/>
      <c r="E203" s="71">
        <v>2017</v>
      </c>
      <c r="F203" s="65" t="s">
        <v>2</v>
      </c>
      <c r="G203" s="65"/>
      <c r="H203" s="68">
        <v>0</v>
      </c>
      <c r="I203" s="68">
        <v>0</v>
      </c>
      <c r="J203" s="70">
        <f t="shared" si="107"/>
        <v>0</v>
      </c>
      <c r="K203" s="69">
        <v>0</v>
      </c>
      <c r="L203" s="68">
        <v>0</v>
      </c>
      <c r="M203" s="68">
        <v>0</v>
      </c>
      <c r="N203" s="68">
        <v>0</v>
      </c>
      <c r="O203" s="68">
        <v>0</v>
      </c>
      <c r="P203" s="68">
        <v>0</v>
      </c>
      <c r="Q203" s="68">
        <v>0</v>
      </c>
      <c r="R203" s="66">
        <f t="shared" si="108"/>
        <v>0</v>
      </c>
      <c r="S203" s="67">
        <v>0</v>
      </c>
      <c r="T203" s="67">
        <v>0</v>
      </c>
      <c r="U203" s="66">
        <f t="shared" si="109"/>
        <v>0</v>
      </c>
      <c r="V203" s="67">
        <v>0</v>
      </c>
      <c r="W203" s="67">
        <v>0</v>
      </c>
      <c r="X203" s="66">
        <f t="shared" si="111"/>
        <v>0</v>
      </c>
      <c r="Y203" s="67">
        <v>0</v>
      </c>
      <c r="Z203" s="67">
        <v>0</v>
      </c>
      <c r="AA203" s="66">
        <f t="shared" si="112"/>
        <v>0</v>
      </c>
      <c r="AB203" s="67">
        <v>0</v>
      </c>
      <c r="AC203" s="67">
        <v>0</v>
      </c>
      <c r="AD203" s="66">
        <f t="shared" si="113"/>
        <v>0</v>
      </c>
      <c r="AE203" s="67">
        <v>0</v>
      </c>
      <c r="AF203" s="67">
        <v>0</v>
      </c>
      <c r="AG203" s="66">
        <f t="shared" si="114"/>
        <v>0</v>
      </c>
      <c r="AH203" s="67">
        <v>0</v>
      </c>
      <c r="AI203" s="67">
        <v>0</v>
      </c>
      <c r="AJ203" s="66">
        <f t="shared" si="115"/>
        <v>0</v>
      </c>
      <c r="AK203" s="66">
        <v>0</v>
      </c>
      <c r="AL203" s="51">
        <f t="shared" si="110"/>
        <v>0</v>
      </c>
      <c r="AM203" s="964">
        <f>SUM(AL203:AL206)</f>
        <v>0</v>
      </c>
      <c r="AN203" s="964">
        <v>0</v>
      </c>
      <c r="AO203" s="964">
        <v>0</v>
      </c>
      <c r="AP203" s="964">
        <f>AM203-AN203-AO203</f>
        <v>0</v>
      </c>
      <c r="AQ203" s="50"/>
      <c r="AR203" s="967">
        <v>0</v>
      </c>
      <c r="AS203" s="969">
        <v>0</v>
      </c>
      <c r="AT203" s="567"/>
    </row>
    <row r="204" spans="1:46" ht="51.75" thickBot="1">
      <c r="A204" s="972"/>
      <c r="B204" s="959"/>
      <c r="C204" s="959"/>
      <c r="D204" s="959"/>
      <c r="E204" s="71">
        <v>2017</v>
      </c>
      <c r="F204" s="65" t="s">
        <v>297</v>
      </c>
      <c r="G204" s="65"/>
      <c r="H204" s="62"/>
      <c r="I204" s="62"/>
      <c r="J204" s="64">
        <f t="shared" si="107"/>
        <v>0</v>
      </c>
      <c r="K204" s="63"/>
      <c r="L204" s="62"/>
      <c r="M204" s="62"/>
      <c r="N204" s="62"/>
      <c r="O204" s="62"/>
      <c r="P204" s="62"/>
      <c r="Q204" s="62"/>
      <c r="R204" s="60">
        <f t="shared" si="108"/>
        <v>0</v>
      </c>
      <c r="S204" s="61"/>
      <c r="T204" s="61"/>
      <c r="U204" s="60">
        <f t="shared" si="109"/>
        <v>0</v>
      </c>
      <c r="V204" s="61"/>
      <c r="W204" s="61"/>
      <c r="X204" s="60">
        <f t="shared" si="111"/>
        <v>0</v>
      </c>
      <c r="Y204" s="61"/>
      <c r="Z204" s="61"/>
      <c r="AA204" s="60">
        <f t="shared" si="112"/>
        <v>0</v>
      </c>
      <c r="AB204" s="61"/>
      <c r="AC204" s="61"/>
      <c r="AD204" s="60">
        <f t="shared" si="113"/>
        <v>0</v>
      </c>
      <c r="AE204" s="61"/>
      <c r="AF204" s="61"/>
      <c r="AG204" s="60">
        <f t="shared" si="114"/>
        <v>0</v>
      </c>
      <c r="AH204" s="61"/>
      <c r="AI204" s="61"/>
      <c r="AJ204" s="60">
        <f t="shared" si="115"/>
        <v>0</v>
      </c>
      <c r="AK204" s="60"/>
      <c r="AL204" s="51">
        <f t="shared" si="110"/>
        <v>0</v>
      </c>
      <c r="AM204" s="965"/>
      <c r="AN204" s="965"/>
      <c r="AO204" s="965"/>
      <c r="AP204" s="965"/>
      <c r="AQ204" s="50"/>
      <c r="AR204" s="968"/>
      <c r="AS204" s="970"/>
      <c r="AT204" s="567"/>
    </row>
    <row r="205" spans="1:46" ht="25.5">
      <c r="A205" s="972"/>
      <c r="B205" s="959"/>
      <c r="C205" s="959"/>
      <c r="D205" s="959"/>
      <c r="E205" s="71">
        <v>2018</v>
      </c>
      <c r="F205" s="65" t="s">
        <v>296</v>
      </c>
      <c r="G205" s="65"/>
      <c r="H205" s="62"/>
      <c r="I205" s="62"/>
      <c r="J205" s="64">
        <f t="shared" si="107"/>
        <v>0</v>
      </c>
      <c r="K205" s="63"/>
      <c r="L205" s="62"/>
      <c r="M205" s="62"/>
      <c r="N205" s="62"/>
      <c r="O205" s="62"/>
      <c r="P205" s="62"/>
      <c r="Q205" s="62"/>
      <c r="R205" s="60">
        <f t="shared" si="108"/>
        <v>0</v>
      </c>
      <c r="S205" s="61"/>
      <c r="T205" s="61"/>
      <c r="U205" s="60">
        <f t="shared" si="109"/>
        <v>0</v>
      </c>
      <c r="V205" s="61"/>
      <c r="W205" s="61"/>
      <c r="X205" s="60">
        <f t="shared" si="111"/>
        <v>0</v>
      </c>
      <c r="Y205" s="61"/>
      <c r="Z205" s="61"/>
      <c r="AA205" s="60">
        <f t="shared" si="112"/>
        <v>0</v>
      </c>
      <c r="AB205" s="61"/>
      <c r="AC205" s="61"/>
      <c r="AD205" s="60">
        <f t="shared" si="113"/>
        <v>0</v>
      </c>
      <c r="AE205" s="61"/>
      <c r="AF205" s="61"/>
      <c r="AG205" s="60">
        <f t="shared" si="114"/>
        <v>0</v>
      </c>
      <c r="AH205" s="61"/>
      <c r="AI205" s="61"/>
      <c r="AJ205" s="60">
        <f t="shared" si="115"/>
        <v>0</v>
      </c>
      <c r="AK205" s="60"/>
      <c r="AL205" s="51">
        <f t="shared" si="110"/>
        <v>0</v>
      </c>
      <c r="AM205" s="965"/>
      <c r="AN205" s="965"/>
      <c r="AO205" s="965"/>
      <c r="AP205" s="965"/>
      <c r="AQ205" s="50"/>
      <c r="AR205" s="968"/>
      <c r="AS205" s="970"/>
      <c r="AT205" s="567"/>
    </row>
    <row r="206" spans="1:46" ht="13.5" thickBot="1">
      <c r="A206" s="1023"/>
      <c r="B206" s="960"/>
      <c r="C206" s="960"/>
      <c r="D206" s="960"/>
      <c r="E206" s="65">
        <v>2018</v>
      </c>
      <c r="F206" s="65" t="s">
        <v>2</v>
      </c>
      <c r="G206" s="65"/>
      <c r="H206" s="53"/>
      <c r="I206" s="53"/>
      <c r="J206" s="57">
        <f t="shared" si="107"/>
        <v>0</v>
      </c>
      <c r="K206" s="56"/>
      <c r="L206" s="55"/>
      <c r="M206" s="53"/>
      <c r="N206" s="53"/>
      <c r="O206" s="53"/>
      <c r="P206" s="53"/>
      <c r="Q206" s="53"/>
      <c r="R206" s="54">
        <f t="shared" si="108"/>
        <v>0</v>
      </c>
      <c r="S206" s="53"/>
      <c r="T206" s="53"/>
      <c r="U206" s="52">
        <f t="shared" si="109"/>
        <v>0</v>
      </c>
      <c r="V206" s="53"/>
      <c r="W206" s="53"/>
      <c r="X206" s="52">
        <f t="shared" si="111"/>
        <v>0</v>
      </c>
      <c r="Y206" s="53"/>
      <c r="Z206" s="53"/>
      <c r="AA206" s="52">
        <f t="shared" si="112"/>
        <v>0</v>
      </c>
      <c r="AB206" s="53"/>
      <c r="AC206" s="53"/>
      <c r="AD206" s="52">
        <f t="shared" si="113"/>
        <v>0</v>
      </c>
      <c r="AE206" s="53"/>
      <c r="AF206" s="53"/>
      <c r="AG206" s="52">
        <f t="shared" si="114"/>
        <v>0</v>
      </c>
      <c r="AH206" s="53"/>
      <c r="AI206" s="53"/>
      <c r="AJ206" s="52">
        <f t="shared" si="115"/>
        <v>0</v>
      </c>
      <c r="AK206" s="52"/>
      <c r="AL206" s="51">
        <f t="shared" si="110"/>
        <v>0</v>
      </c>
      <c r="AM206" s="966"/>
      <c r="AN206" s="966"/>
      <c r="AO206" s="966"/>
      <c r="AP206" s="966"/>
      <c r="AQ206" s="50"/>
      <c r="AR206" s="968"/>
      <c r="AS206" s="970"/>
      <c r="AT206" s="567"/>
    </row>
    <row r="207" spans="1:46" ht="13.5" thickBot="1">
      <c r="A207" s="971" t="s">
        <v>791</v>
      </c>
      <c r="B207" s="958" t="s">
        <v>779</v>
      </c>
      <c r="C207" s="958" t="s">
        <v>1414</v>
      </c>
      <c r="D207" s="958"/>
      <c r="E207" s="71">
        <v>2017</v>
      </c>
      <c r="F207" s="65" t="s">
        <v>2</v>
      </c>
      <c r="G207" s="65"/>
      <c r="H207" s="68">
        <v>0</v>
      </c>
      <c r="I207" s="68">
        <v>0</v>
      </c>
      <c r="J207" s="70">
        <f t="shared" si="107"/>
        <v>0</v>
      </c>
      <c r="K207" s="69">
        <v>0</v>
      </c>
      <c r="L207" s="68">
        <v>0</v>
      </c>
      <c r="M207" s="68">
        <v>0</v>
      </c>
      <c r="N207" s="68">
        <v>0</v>
      </c>
      <c r="O207" s="68"/>
      <c r="P207" s="68"/>
      <c r="Q207" s="68"/>
      <c r="R207" s="66">
        <f t="shared" si="108"/>
        <v>0</v>
      </c>
      <c r="S207" s="67">
        <v>0</v>
      </c>
      <c r="T207" s="67">
        <v>0</v>
      </c>
      <c r="U207" s="66">
        <f t="shared" si="109"/>
        <v>0</v>
      </c>
      <c r="V207" s="67">
        <v>0</v>
      </c>
      <c r="W207" s="67">
        <v>0</v>
      </c>
      <c r="X207" s="66">
        <f t="shared" si="111"/>
        <v>0</v>
      </c>
      <c r="Y207" s="67">
        <v>0</v>
      </c>
      <c r="Z207" s="67">
        <v>0</v>
      </c>
      <c r="AA207" s="66">
        <f t="shared" si="112"/>
        <v>0</v>
      </c>
      <c r="AB207" s="67">
        <v>0</v>
      </c>
      <c r="AC207" s="67">
        <v>0</v>
      </c>
      <c r="AD207" s="66">
        <f t="shared" si="113"/>
        <v>0</v>
      </c>
      <c r="AE207" s="67">
        <v>0</v>
      </c>
      <c r="AF207" s="67">
        <v>0</v>
      </c>
      <c r="AG207" s="66">
        <f t="shared" si="114"/>
        <v>0</v>
      </c>
      <c r="AH207" s="67">
        <v>0</v>
      </c>
      <c r="AI207" s="67">
        <v>0</v>
      </c>
      <c r="AJ207" s="66">
        <f t="shared" si="115"/>
        <v>0</v>
      </c>
      <c r="AK207" s="66">
        <v>0</v>
      </c>
      <c r="AL207" s="51">
        <f t="shared" si="110"/>
        <v>0</v>
      </c>
      <c r="AM207" s="964">
        <f>SUM(AL207:AL210)</f>
        <v>0</v>
      </c>
      <c r="AN207" s="964">
        <v>0</v>
      </c>
      <c r="AO207" s="964"/>
      <c r="AP207" s="964">
        <f>AM207-AN207-AO207</f>
        <v>0</v>
      </c>
      <c r="AQ207" s="50"/>
      <c r="AR207" s="968">
        <v>0</v>
      </c>
      <c r="AS207" s="970">
        <v>0</v>
      </c>
      <c r="AT207" s="567"/>
    </row>
    <row r="208" spans="1:46" ht="39" thickBot="1">
      <c r="A208" s="972"/>
      <c r="B208" s="959"/>
      <c r="C208" s="959"/>
      <c r="D208" s="959"/>
      <c r="E208" s="71">
        <v>2017</v>
      </c>
      <c r="F208" s="65" t="s">
        <v>1408</v>
      </c>
      <c r="G208" s="65"/>
      <c r="H208" s="62"/>
      <c r="I208" s="62"/>
      <c r="J208" s="64">
        <f t="shared" si="107"/>
        <v>0</v>
      </c>
      <c r="K208" s="63"/>
      <c r="L208" s="62"/>
      <c r="M208" s="62"/>
      <c r="N208" s="62"/>
      <c r="O208" s="62"/>
      <c r="P208" s="62"/>
      <c r="Q208" s="62"/>
      <c r="R208" s="60">
        <f t="shared" si="108"/>
        <v>0</v>
      </c>
      <c r="S208" s="61"/>
      <c r="T208" s="61"/>
      <c r="U208" s="60">
        <f t="shared" si="109"/>
        <v>0</v>
      </c>
      <c r="V208" s="61"/>
      <c r="W208" s="61"/>
      <c r="X208" s="60">
        <f t="shared" si="111"/>
        <v>0</v>
      </c>
      <c r="Y208" s="61"/>
      <c r="Z208" s="61"/>
      <c r="AA208" s="60">
        <f t="shared" si="112"/>
        <v>0</v>
      </c>
      <c r="AB208" s="61"/>
      <c r="AC208" s="61"/>
      <c r="AD208" s="60">
        <f t="shared" si="113"/>
        <v>0</v>
      </c>
      <c r="AE208" s="61"/>
      <c r="AF208" s="61"/>
      <c r="AG208" s="60">
        <f t="shared" si="114"/>
        <v>0</v>
      </c>
      <c r="AH208" s="61"/>
      <c r="AI208" s="61"/>
      <c r="AJ208" s="60">
        <f t="shared" si="115"/>
        <v>0</v>
      </c>
      <c r="AK208" s="60"/>
      <c r="AL208" s="51">
        <f t="shared" si="110"/>
        <v>0</v>
      </c>
      <c r="AM208" s="965"/>
      <c r="AN208" s="965"/>
      <c r="AO208" s="965"/>
      <c r="AP208" s="965"/>
      <c r="AQ208" s="50"/>
      <c r="AR208" s="968"/>
      <c r="AS208" s="970"/>
      <c r="AT208" s="567"/>
    </row>
    <row r="209" spans="1:46" ht="25.5">
      <c r="A209" s="972"/>
      <c r="B209" s="959"/>
      <c r="C209" s="959"/>
      <c r="D209" s="959"/>
      <c r="E209" s="71">
        <v>2018</v>
      </c>
      <c r="F209" s="65" t="s">
        <v>1409</v>
      </c>
      <c r="G209" s="65"/>
      <c r="H209" s="62"/>
      <c r="I209" s="62"/>
      <c r="J209" s="64">
        <f t="shared" si="107"/>
        <v>0</v>
      </c>
      <c r="K209" s="63"/>
      <c r="L209" s="62"/>
      <c r="M209" s="62"/>
      <c r="N209" s="62"/>
      <c r="O209" s="62"/>
      <c r="P209" s="62"/>
      <c r="Q209" s="62"/>
      <c r="R209" s="60">
        <f t="shared" si="108"/>
        <v>0</v>
      </c>
      <c r="S209" s="61"/>
      <c r="T209" s="61"/>
      <c r="U209" s="60">
        <f t="shared" si="109"/>
        <v>0</v>
      </c>
      <c r="V209" s="61"/>
      <c r="W209" s="61"/>
      <c r="X209" s="60">
        <f t="shared" si="111"/>
        <v>0</v>
      </c>
      <c r="Y209" s="61"/>
      <c r="Z209" s="61"/>
      <c r="AA209" s="60">
        <f t="shared" si="112"/>
        <v>0</v>
      </c>
      <c r="AB209" s="61"/>
      <c r="AC209" s="61"/>
      <c r="AD209" s="60">
        <f t="shared" si="113"/>
        <v>0</v>
      </c>
      <c r="AE209" s="61"/>
      <c r="AF209" s="61"/>
      <c r="AG209" s="60">
        <f t="shared" si="114"/>
        <v>0</v>
      </c>
      <c r="AH209" s="61"/>
      <c r="AI209" s="61"/>
      <c r="AJ209" s="60">
        <f t="shared" si="115"/>
        <v>0</v>
      </c>
      <c r="AK209" s="60"/>
      <c r="AL209" s="51">
        <f t="shared" si="110"/>
        <v>0</v>
      </c>
      <c r="AM209" s="965"/>
      <c r="AN209" s="965"/>
      <c r="AO209" s="965"/>
      <c r="AP209" s="965"/>
      <c r="AQ209" s="50"/>
      <c r="AR209" s="968"/>
      <c r="AS209" s="970"/>
      <c r="AT209" s="567"/>
    </row>
    <row r="210" spans="1:46" ht="26.25" thickBot="1">
      <c r="A210" s="972"/>
      <c r="B210" s="960"/>
      <c r="C210" s="960"/>
      <c r="D210" s="960"/>
      <c r="E210" s="65">
        <v>2018</v>
      </c>
      <c r="F210" s="65" t="s">
        <v>1410</v>
      </c>
      <c r="G210" s="65"/>
      <c r="H210" s="72"/>
      <c r="I210" s="72"/>
      <c r="J210" s="64">
        <f t="shared" si="107"/>
        <v>0</v>
      </c>
      <c r="K210" s="63"/>
      <c r="L210" s="62"/>
      <c r="M210" s="72"/>
      <c r="N210" s="72"/>
      <c r="O210" s="72"/>
      <c r="P210" s="72"/>
      <c r="Q210" s="72"/>
      <c r="R210" s="54">
        <f t="shared" si="108"/>
        <v>0</v>
      </c>
      <c r="S210" s="72"/>
      <c r="T210" s="72"/>
      <c r="U210" s="60">
        <f t="shared" si="109"/>
        <v>0</v>
      </c>
      <c r="V210" s="72"/>
      <c r="W210" s="72"/>
      <c r="X210" s="60">
        <f t="shared" si="111"/>
        <v>0</v>
      </c>
      <c r="Y210" s="72"/>
      <c r="Z210" s="72"/>
      <c r="AA210" s="60">
        <f t="shared" si="112"/>
        <v>0</v>
      </c>
      <c r="AB210" s="72"/>
      <c r="AC210" s="72"/>
      <c r="AD210" s="60">
        <f t="shared" si="113"/>
        <v>0</v>
      </c>
      <c r="AE210" s="72"/>
      <c r="AF210" s="72"/>
      <c r="AG210" s="60">
        <f t="shared" si="114"/>
        <v>0</v>
      </c>
      <c r="AH210" s="72"/>
      <c r="AI210" s="72"/>
      <c r="AJ210" s="60">
        <f t="shared" si="115"/>
        <v>0</v>
      </c>
      <c r="AK210" s="60"/>
      <c r="AL210" s="51">
        <f t="shared" si="110"/>
        <v>0</v>
      </c>
      <c r="AM210" s="966"/>
      <c r="AN210" s="966"/>
      <c r="AO210" s="966"/>
      <c r="AP210" s="966"/>
      <c r="AQ210" s="50"/>
      <c r="AR210" s="968"/>
      <c r="AS210" s="970"/>
      <c r="AT210" s="567"/>
    </row>
    <row r="211" spans="1:46" ht="13.5" thickBot="1">
      <c r="A211" s="971" t="s">
        <v>1415</v>
      </c>
      <c r="B211" s="958" t="s">
        <v>779</v>
      </c>
      <c r="C211" s="958" t="s">
        <v>788</v>
      </c>
      <c r="D211" s="958"/>
      <c r="E211" s="71">
        <v>2017</v>
      </c>
      <c r="F211" s="65" t="s">
        <v>2</v>
      </c>
      <c r="G211" s="65"/>
      <c r="H211" s="68">
        <v>0</v>
      </c>
      <c r="I211" s="68">
        <v>0</v>
      </c>
      <c r="J211" s="70">
        <f t="shared" si="107"/>
        <v>0</v>
      </c>
      <c r="K211" s="69">
        <v>0</v>
      </c>
      <c r="L211" s="68">
        <v>0</v>
      </c>
      <c r="M211" s="68">
        <v>0</v>
      </c>
      <c r="N211" s="68">
        <v>0</v>
      </c>
      <c r="O211" s="68">
        <v>0</v>
      </c>
      <c r="P211" s="68">
        <v>0</v>
      </c>
      <c r="Q211" s="68">
        <v>0</v>
      </c>
      <c r="R211" s="66">
        <f t="shared" si="108"/>
        <v>0</v>
      </c>
      <c r="S211" s="67">
        <v>0</v>
      </c>
      <c r="T211" s="67">
        <v>0</v>
      </c>
      <c r="U211" s="66">
        <f t="shared" si="109"/>
        <v>0</v>
      </c>
      <c r="V211" s="67">
        <v>0</v>
      </c>
      <c r="W211" s="67">
        <v>0</v>
      </c>
      <c r="X211" s="66">
        <f t="shared" si="111"/>
        <v>0</v>
      </c>
      <c r="Y211" s="67">
        <v>0</v>
      </c>
      <c r="Z211" s="67">
        <v>0</v>
      </c>
      <c r="AA211" s="66">
        <f t="shared" si="112"/>
        <v>0</v>
      </c>
      <c r="AB211" s="67">
        <v>0</v>
      </c>
      <c r="AC211" s="67">
        <v>0</v>
      </c>
      <c r="AD211" s="66">
        <f t="shared" si="113"/>
        <v>0</v>
      </c>
      <c r="AE211" s="67">
        <v>0</v>
      </c>
      <c r="AF211" s="67">
        <v>0</v>
      </c>
      <c r="AG211" s="66">
        <f t="shared" si="114"/>
        <v>0</v>
      </c>
      <c r="AH211" s="67">
        <v>0</v>
      </c>
      <c r="AI211" s="67">
        <v>0</v>
      </c>
      <c r="AJ211" s="66">
        <f t="shared" si="115"/>
        <v>0</v>
      </c>
      <c r="AK211" s="66">
        <v>0</v>
      </c>
      <c r="AL211" s="51">
        <f t="shared" si="110"/>
        <v>0</v>
      </c>
      <c r="AM211" s="964">
        <f>SUM(AL211:AL214)</f>
        <v>0</v>
      </c>
      <c r="AN211" s="964">
        <v>0</v>
      </c>
      <c r="AO211" s="964">
        <v>0</v>
      </c>
      <c r="AP211" s="964">
        <f>AM211-AN211-AO211</f>
        <v>0</v>
      </c>
      <c r="AQ211" s="50"/>
      <c r="AR211" s="967">
        <v>0</v>
      </c>
      <c r="AS211" s="969">
        <v>0</v>
      </c>
      <c r="AT211" s="567"/>
    </row>
    <row r="212" spans="1:46" ht="26.25" thickBot="1">
      <c r="A212" s="972"/>
      <c r="B212" s="959"/>
      <c r="C212" s="959"/>
      <c r="D212" s="959"/>
      <c r="E212" s="71">
        <v>2017</v>
      </c>
      <c r="F212" s="65" t="s">
        <v>1411</v>
      </c>
      <c r="G212" s="65"/>
      <c r="H212" s="62"/>
      <c r="I212" s="62"/>
      <c r="J212" s="64">
        <f t="shared" si="107"/>
        <v>0</v>
      </c>
      <c r="K212" s="63"/>
      <c r="L212" s="62"/>
      <c r="M212" s="62"/>
      <c r="N212" s="62"/>
      <c r="O212" s="62"/>
      <c r="P212" s="62"/>
      <c r="Q212" s="62"/>
      <c r="R212" s="60">
        <f t="shared" si="108"/>
        <v>0</v>
      </c>
      <c r="S212" s="61"/>
      <c r="T212" s="61"/>
      <c r="U212" s="60">
        <f t="shared" si="109"/>
        <v>0</v>
      </c>
      <c r="V212" s="61"/>
      <c r="W212" s="61"/>
      <c r="X212" s="60">
        <f t="shared" si="111"/>
        <v>0</v>
      </c>
      <c r="Y212" s="61"/>
      <c r="Z212" s="61"/>
      <c r="AA212" s="60">
        <f t="shared" si="112"/>
        <v>0</v>
      </c>
      <c r="AB212" s="61"/>
      <c r="AC212" s="61"/>
      <c r="AD212" s="60">
        <f t="shared" si="113"/>
        <v>0</v>
      </c>
      <c r="AE212" s="61"/>
      <c r="AF212" s="61"/>
      <c r="AG212" s="60">
        <f t="shared" si="114"/>
        <v>0</v>
      </c>
      <c r="AH212" s="61"/>
      <c r="AI212" s="61"/>
      <c r="AJ212" s="60">
        <f t="shared" si="115"/>
        <v>0</v>
      </c>
      <c r="AK212" s="60"/>
      <c r="AL212" s="51">
        <f t="shared" si="110"/>
        <v>0</v>
      </c>
      <c r="AM212" s="965"/>
      <c r="AN212" s="965"/>
      <c r="AO212" s="965"/>
      <c r="AP212" s="965"/>
      <c r="AQ212" s="50"/>
      <c r="AR212" s="968"/>
      <c r="AS212" s="970"/>
      <c r="AT212" s="567"/>
    </row>
    <row r="213" spans="1:46" ht="25.5">
      <c r="A213" s="972"/>
      <c r="B213" s="959"/>
      <c r="C213" s="959"/>
      <c r="D213" s="959"/>
      <c r="E213" s="71">
        <v>2018</v>
      </c>
      <c r="F213" s="65" t="s">
        <v>295</v>
      </c>
      <c r="G213" s="65"/>
      <c r="H213" s="62"/>
      <c r="I213" s="62"/>
      <c r="J213" s="64">
        <f t="shared" si="107"/>
        <v>0</v>
      </c>
      <c r="K213" s="63"/>
      <c r="L213" s="62"/>
      <c r="M213" s="62"/>
      <c r="N213" s="62"/>
      <c r="O213" s="62"/>
      <c r="P213" s="62"/>
      <c r="Q213" s="62"/>
      <c r="R213" s="60">
        <f t="shared" si="108"/>
        <v>0</v>
      </c>
      <c r="S213" s="61"/>
      <c r="T213" s="61"/>
      <c r="U213" s="60">
        <f t="shared" si="109"/>
        <v>0</v>
      </c>
      <c r="V213" s="61"/>
      <c r="W213" s="61"/>
      <c r="X213" s="60">
        <f t="shared" si="111"/>
        <v>0</v>
      </c>
      <c r="Y213" s="61"/>
      <c r="Z213" s="61"/>
      <c r="AA213" s="60">
        <f t="shared" si="112"/>
        <v>0</v>
      </c>
      <c r="AB213" s="61"/>
      <c r="AC213" s="61"/>
      <c r="AD213" s="60">
        <f t="shared" si="113"/>
        <v>0</v>
      </c>
      <c r="AE213" s="61"/>
      <c r="AF213" s="61"/>
      <c r="AG213" s="60">
        <f t="shared" si="114"/>
        <v>0</v>
      </c>
      <c r="AH213" s="61"/>
      <c r="AI213" s="61"/>
      <c r="AJ213" s="60">
        <f t="shared" si="115"/>
        <v>0</v>
      </c>
      <c r="AK213" s="60"/>
      <c r="AL213" s="51">
        <f t="shared" si="110"/>
        <v>0</v>
      </c>
      <c r="AM213" s="965"/>
      <c r="AN213" s="965"/>
      <c r="AO213" s="965"/>
      <c r="AP213" s="965"/>
      <c r="AQ213" s="50"/>
      <c r="AR213" s="968"/>
      <c r="AS213" s="970"/>
      <c r="AT213" s="567"/>
    </row>
    <row r="214" spans="1:46" ht="26.25" thickBot="1">
      <c r="A214" s="972"/>
      <c r="B214" s="960"/>
      <c r="C214" s="960"/>
      <c r="D214" s="960"/>
      <c r="E214" s="65">
        <v>2018</v>
      </c>
      <c r="F214" s="65" t="s">
        <v>1412</v>
      </c>
      <c r="G214" s="65"/>
      <c r="H214" s="53"/>
      <c r="I214" s="53"/>
      <c r="J214" s="57">
        <f t="shared" si="107"/>
        <v>0</v>
      </c>
      <c r="K214" s="56"/>
      <c r="L214" s="55"/>
      <c r="M214" s="53"/>
      <c r="N214" s="53"/>
      <c r="O214" s="53"/>
      <c r="P214" s="53"/>
      <c r="Q214" s="53"/>
      <c r="R214" s="54">
        <f t="shared" si="108"/>
        <v>0</v>
      </c>
      <c r="S214" s="53"/>
      <c r="T214" s="53"/>
      <c r="U214" s="52">
        <f t="shared" si="109"/>
        <v>0</v>
      </c>
      <c r="V214" s="53"/>
      <c r="W214" s="53"/>
      <c r="X214" s="52">
        <f t="shared" si="111"/>
        <v>0</v>
      </c>
      <c r="Y214" s="53"/>
      <c r="Z214" s="53"/>
      <c r="AA214" s="52">
        <f t="shared" si="112"/>
        <v>0</v>
      </c>
      <c r="AB214" s="53"/>
      <c r="AC214" s="53"/>
      <c r="AD214" s="52">
        <f t="shared" si="113"/>
        <v>0</v>
      </c>
      <c r="AE214" s="53"/>
      <c r="AF214" s="53"/>
      <c r="AG214" s="52">
        <f t="shared" si="114"/>
        <v>0</v>
      </c>
      <c r="AH214" s="53"/>
      <c r="AI214" s="53"/>
      <c r="AJ214" s="52">
        <f t="shared" si="115"/>
        <v>0</v>
      </c>
      <c r="AK214" s="52"/>
      <c r="AL214" s="51">
        <f t="shared" si="110"/>
        <v>0</v>
      </c>
      <c r="AM214" s="966"/>
      <c r="AN214" s="966"/>
      <c r="AO214" s="966"/>
      <c r="AP214" s="966"/>
      <c r="AQ214" s="50"/>
      <c r="AR214" s="968"/>
      <c r="AS214" s="970"/>
      <c r="AT214" s="567"/>
    </row>
    <row r="215" spans="1:46" ht="13.5" thickBot="1">
      <c r="A215" s="971" t="s">
        <v>789</v>
      </c>
      <c r="B215" s="958" t="s">
        <v>779</v>
      </c>
      <c r="C215" s="958" t="s">
        <v>1416</v>
      </c>
      <c r="D215" s="958"/>
      <c r="E215" s="71">
        <v>2017</v>
      </c>
      <c r="F215" s="65" t="s">
        <v>2</v>
      </c>
      <c r="G215" s="65"/>
      <c r="H215" s="68">
        <v>0</v>
      </c>
      <c r="I215" s="68">
        <v>0</v>
      </c>
      <c r="J215" s="70">
        <f t="shared" ref="J215:J218" si="116">G215*H215*I215</f>
        <v>0</v>
      </c>
      <c r="K215" s="69">
        <v>0</v>
      </c>
      <c r="L215" s="68">
        <v>0</v>
      </c>
      <c r="M215" s="68">
        <v>0</v>
      </c>
      <c r="N215" s="68">
        <v>0</v>
      </c>
      <c r="O215" s="68">
        <v>0</v>
      </c>
      <c r="P215" s="68">
        <v>0</v>
      </c>
      <c r="Q215" s="68">
        <v>0</v>
      </c>
      <c r="R215" s="66">
        <f t="shared" ref="R215:R218" si="117">(K215*L215*M215*N215)+(K215*L215*P215)+O215+(K215*L215*Q215)</f>
        <v>0</v>
      </c>
      <c r="S215" s="67">
        <v>0</v>
      </c>
      <c r="T215" s="67">
        <v>0</v>
      </c>
      <c r="U215" s="66">
        <f t="shared" ref="U215:U218" si="118">S215*T215</f>
        <v>0</v>
      </c>
      <c r="V215" s="67">
        <v>0</v>
      </c>
      <c r="W215" s="67">
        <v>0</v>
      </c>
      <c r="X215" s="66">
        <f t="shared" ref="X215:X218" si="119">W215*V215</f>
        <v>0</v>
      </c>
      <c r="Y215" s="67">
        <v>0</v>
      </c>
      <c r="Z215" s="67">
        <v>0</v>
      </c>
      <c r="AA215" s="66">
        <f t="shared" ref="AA215:AA218" si="120">Y215*Z215</f>
        <v>0</v>
      </c>
      <c r="AB215" s="67">
        <v>0</v>
      </c>
      <c r="AC215" s="67">
        <v>0</v>
      </c>
      <c r="AD215" s="66">
        <f t="shared" ref="AD215:AD218" si="121">AB215*AC215</f>
        <v>0</v>
      </c>
      <c r="AE215" s="67">
        <v>0</v>
      </c>
      <c r="AF215" s="67">
        <v>0</v>
      </c>
      <c r="AG215" s="66">
        <f t="shared" ref="AG215:AG218" si="122">AE215*AF215</f>
        <v>0</v>
      </c>
      <c r="AH215" s="67">
        <v>0</v>
      </c>
      <c r="AI215" s="67">
        <v>0</v>
      </c>
      <c r="AJ215" s="66">
        <f t="shared" ref="AJ215:AJ218" si="123">AI215+AH215</f>
        <v>0</v>
      </c>
      <c r="AK215" s="66">
        <v>0</v>
      </c>
      <c r="AL215" s="51">
        <f t="shared" ref="AL215:AL218" si="124">AJ215+AG215+AD215+AA215+X215+U215+R215+J215+AK215</f>
        <v>0</v>
      </c>
      <c r="AM215" s="964">
        <f>SUM(AL215:AL218)</f>
        <v>0</v>
      </c>
      <c r="AN215" s="964">
        <v>0</v>
      </c>
      <c r="AO215" s="964">
        <v>0</v>
      </c>
      <c r="AP215" s="964">
        <f>AM215-AN215-AO215</f>
        <v>0</v>
      </c>
      <c r="AQ215" s="50"/>
      <c r="AR215" s="967">
        <v>0</v>
      </c>
      <c r="AS215" s="969">
        <v>0</v>
      </c>
      <c r="AT215" s="567"/>
    </row>
    <row r="216" spans="1:46" ht="13.5" thickBot="1">
      <c r="A216" s="972"/>
      <c r="B216" s="959"/>
      <c r="C216" s="959"/>
      <c r="D216" s="959"/>
      <c r="E216" s="71">
        <v>2017</v>
      </c>
      <c r="F216" s="65" t="s">
        <v>2</v>
      </c>
      <c r="G216" s="65"/>
      <c r="H216" s="62"/>
      <c r="I216" s="62"/>
      <c r="J216" s="64">
        <f t="shared" si="116"/>
        <v>0</v>
      </c>
      <c r="K216" s="63"/>
      <c r="L216" s="62"/>
      <c r="M216" s="62"/>
      <c r="N216" s="62"/>
      <c r="O216" s="62"/>
      <c r="P216" s="62"/>
      <c r="Q216" s="62"/>
      <c r="R216" s="60">
        <f t="shared" si="117"/>
        <v>0</v>
      </c>
      <c r="S216" s="61"/>
      <c r="T216" s="61"/>
      <c r="U216" s="60">
        <f t="shared" si="118"/>
        <v>0</v>
      </c>
      <c r="V216" s="61"/>
      <c r="W216" s="61"/>
      <c r="X216" s="60">
        <f t="shared" si="119"/>
        <v>0</v>
      </c>
      <c r="Y216" s="61"/>
      <c r="Z216" s="61"/>
      <c r="AA216" s="60">
        <f t="shared" si="120"/>
        <v>0</v>
      </c>
      <c r="AB216" s="61"/>
      <c r="AC216" s="61"/>
      <c r="AD216" s="60">
        <f t="shared" si="121"/>
        <v>0</v>
      </c>
      <c r="AE216" s="61"/>
      <c r="AF216" s="61"/>
      <c r="AG216" s="60">
        <f t="shared" si="122"/>
        <v>0</v>
      </c>
      <c r="AH216" s="61"/>
      <c r="AI216" s="61"/>
      <c r="AJ216" s="60">
        <f t="shared" si="123"/>
        <v>0</v>
      </c>
      <c r="AK216" s="60"/>
      <c r="AL216" s="51">
        <f t="shared" si="124"/>
        <v>0</v>
      </c>
      <c r="AM216" s="965"/>
      <c r="AN216" s="965"/>
      <c r="AO216" s="965"/>
      <c r="AP216" s="965"/>
      <c r="AQ216" s="50"/>
      <c r="AR216" s="968"/>
      <c r="AS216" s="970"/>
      <c r="AT216" s="567"/>
    </row>
    <row r="217" spans="1:46" ht="63.75">
      <c r="A217" s="972"/>
      <c r="B217" s="959"/>
      <c r="C217" s="959"/>
      <c r="D217" s="959"/>
      <c r="E217" s="71">
        <v>2018</v>
      </c>
      <c r="F217" s="65" t="s">
        <v>985</v>
      </c>
      <c r="G217" s="65"/>
      <c r="H217" s="62"/>
      <c r="I217" s="62"/>
      <c r="J217" s="64">
        <f t="shared" si="116"/>
        <v>0</v>
      </c>
      <c r="K217" s="63"/>
      <c r="L217" s="62"/>
      <c r="M217" s="62"/>
      <c r="N217" s="62"/>
      <c r="O217" s="62"/>
      <c r="P217" s="62"/>
      <c r="Q217" s="62"/>
      <c r="R217" s="60">
        <f t="shared" si="117"/>
        <v>0</v>
      </c>
      <c r="S217" s="61"/>
      <c r="T217" s="61"/>
      <c r="U217" s="60">
        <f t="shared" si="118"/>
        <v>0</v>
      </c>
      <c r="V217" s="61"/>
      <c r="W217" s="61"/>
      <c r="X217" s="60">
        <f t="shared" si="119"/>
        <v>0</v>
      </c>
      <c r="Y217" s="61"/>
      <c r="Z217" s="61"/>
      <c r="AA217" s="60">
        <f t="shared" si="120"/>
        <v>0</v>
      </c>
      <c r="AB217" s="61"/>
      <c r="AC217" s="61"/>
      <c r="AD217" s="60">
        <f t="shared" si="121"/>
        <v>0</v>
      </c>
      <c r="AE217" s="61"/>
      <c r="AF217" s="61"/>
      <c r="AG217" s="60">
        <f t="shared" si="122"/>
        <v>0</v>
      </c>
      <c r="AH217" s="61"/>
      <c r="AI217" s="61"/>
      <c r="AJ217" s="60">
        <f t="shared" si="123"/>
        <v>0</v>
      </c>
      <c r="AK217" s="60"/>
      <c r="AL217" s="51">
        <f t="shared" si="124"/>
        <v>0</v>
      </c>
      <c r="AM217" s="965"/>
      <c r="AN217" s="965"/>
      <c r="AO217" s="965"/>
      <c r="AP217" s="965"/>
      <c r="AQ217" s="50"/>
      <c r="AR217" s="968"/>
      <c r="AS217" s="970"/>
      <c r="AT217" s="567"/>
    </row>
    <row r="218" spans="1:46" ht="64.5" thickBot="1">
      <c r="A218" s="972"/>
      <c r="B218" s="960"/>
      <c r="C218" s="960"/>
      <c r="D218" s="960"/>
      <c r="E218" s="65">
        <v>2018</v>
      </c>
      <c r="F218" s="65" t="s">
        <v>986</v>
      </c>
      <c r="G218" s="65"/>
      <c r="H218" s="53"/>
      <c r="I218" s="53"/>
      <c r="J218" s="57">
        <f t="shared" si="116"/>
        <v>0</v>
      </c>
      <c r="K218" s="56"/>
      <c r="L218" s="55"/>
      <c r="M218" s="53"/>
      <c r="N218" s="53"/>
      <c r="O218" s="53"/>
      <c r="P218" s="53"/>
      <c r="Q218" s="53"/>
      <c r="R218" s="54">
        <f t="shared" si="117"/>
        <v>0</v>
      </c>
      <c r="S218" s="53"/>
      <c r="T218" s="53"/>
      <c r="U218" s="52">
        <f t="shared" si="118"/>
        <v>0</v>
      </c>
      <c r="V218" s="53"/>
      <c r="W218" s="53"/>
      <c r="X218" s="52">
        <f t="shared" si="119"/>
        <v>0</v>
      </c>
      <c r="Y218" s="53"/>
      <c r="Z218" s="53"/>
      <c r="AA218" s="52">
        <f t="shared" si="120"/>
        <v>0</v>
      </c>
      <c r="AB218" s="53"/>
      <c r="AC218" s="53"/>
      <c r="AD218" s="52">
        <f t="shared" si="121"/>
        <v>0</v>
      </c>
      <c r="AE218" s="53"/>
      <c r="AF218" s="53"/>
      <c r="AG218" s="52">
        <f t="shared" si="122"/>
        <v>0</v>
      </c>
      <c r="AH218" s="53"/>
      <c r="AI218" s="53"/>
      <c r="AJ218" s="52">
        <f t="shared" si="123"/>
        <v>0</v>
      </c>
      <c r="AK218" s="52"/>
      <c r="AL218" s="51">
        <f t="shared" si="124"/>
        <v>0</v>
      </c>
      <c r="AM218" s="966"/>
      <c r="AN218" s="966"/>
      <c r="AO218" s="966"/>
      <c r="AP218" s="966"/>
      <c r="AQ218" s="50"/>
      <c r="AR218" s="968"/>
      <c r="AS218" s="970"/>
      <c r="AT218" s="567"/>
    </row>
    <row r="219" spans="1:46" s="150" customFormat="1" ht="33" customHeight="1" thickBot="1">
      <c r="A219" s="1027" t="s">
        <v>787</v>
      </c>
      <c r="B219" s="1028"/>
      <c r="C219" s="1028"/>
      <c r="D219" s="1028"/>
      <c r="E219" s="1028"/>
      <c r="F219" s="1029"/>
      <c r="G219" s="142"/>
      <c r="H219" s="144"/>
      <c r="I219" s="144"/>
      <c r="J219" s="149">
        <f t="shared" si="107"/>
        <v>0</v>
      </c>
      <c r="K219" s="148"/>
      <c r="L219" s="141"/>
      <c r="M219" s="141"/>
      <c r="N219" s="141"/>
      <c r="O219" s="141"/>
      <c r="P219" s="147"/>
      <c r="Q219" s="147"/>
      <c r="R219" s="141"/>
      <c r="S219" s="147"/>
      <c r="T219" s="147"/>
      <c r="U219" s="88"/>
      <c r="V219" s="144"/>
      <c r="W219" s="144"/>
      <c r="X219" s="88">
        <f t="shared" si="111"/>
        <v>0</v>
      </c>
      <c r="Y219" s="144"/>
      <c r="Z219" s="144"/>
      <c r="AA219" s="88">
        <f t="shared" si="112"/>
        <v>0</v>
      </c>
      <c r="AB219" s="144"/>
      <c r="AC219" s="144"/>
      <c r="AD219" s="88">
        <f t="shared" si="113"/>
        <v>0</v>
      </c>
      <c r="AE219" s="144"/>
      <c r="AF219" s="144"/>
      <c r="AG219" s="88">
        <f t="shared" si="114"/>
        <v>0</v>
      </c>
      <c r="AH219" s="144"/>
      <c r="AI219" s="144"/>
      <c r="AJ219" s="88">
        <f t="shared" si="115"/>
        <v>0</v>
      </c>
      <c r="AK219" s="88"/>
      <c r="AL219" s="146">
        <f>AJ219+AG219+AD219+AA219+X219+U219+R219+J219</f>
        <v>0</v>
      </c>
      <c r="AM219" s="145"/>
      <c r="AN219" s="144"/>
      <c r="AO219" s="144"/>
      <c r="AP219" s="143"/>
      <c r="AQ219" s="50"/>
      <c r="AR219" s="142"/>
      <c r="AS219" s="141"/>
      <c r="AT219" s="563"/>
    </row>
    <row r="220" spans="1:46" ht="13.5" thickBot="1">
      <c r="A220" s="971" t="s">
        <v>786</v>
      </c>
      <c r="B220" s="958" t="s">
        <v>779</v>
      </c>
      <c r="C220" s="958" t="s">
        <v>785</v>
      </c>
      <c r="D220" s="958"/>
      <c r="E220" s="71">
        <v>2017</v>
      </c>
      <c r="F220" s="65" t="s">
        <v>2</v>
      </c>
      <c r="G220" s="67"/>
      <c r="H220" s="68">
        <v>0</v>
      </c>
      <c r="I220" s="68">
        <v>0</v>
      </c>
      <c r="J220" s="70">
        <f t="shared" si="107"/>
        <v>0</v>
      </c>
      <c r="K220" s="69">
        <v>0</v>
      </c>
      <c r="L220" s="68">
        <v>0</v>
      </c>
      <c r="M220" s="68">
        <v>0</v>
      </c>
      <c r="N220" s="68">
        <v>0</v>
      </c>
      <c r="O220" s="68">
        <v>0</v>
      </c>
      <c r="P220" s="68">
        <v>0</v>
      </c>
      <c r="Q220" s="68">
        <v>0</v>
      </c>
      <c r="R220" s="66">
        <f>(K220*L220*M220*N220)+(K220*L220*P220)+O220+(K220*L220*Q220)</f>
        <v>0</v>
      </c>
      <c r="S220" s="67">
        <v>0</v>
      </c>
      <c r="T220" s="67">
        <v>0</v>
      </c>
      <c r="U220" s="66">
        <f>S220*T220</f>
        <v>0</v>
      </c>
      <c r="V220" s="67">
        <v>0</v>
      </c>
      <c r="W220" s="67">
        <v>0</v>
      </c>
      <c r="X220" s="66">
        <f t="shared" si="111"/>
        <v>0</v>
      </c>
      <c r="Y220" s="67">
        <v>0</v>
      </c>
      <c r="Z220" s="67">
        <v>0</v>
      </c>
      <c r="AA220" s="66">
        <f t="shared" si="112"/>
        <v>0</v>
      </c>
      <c r="AB220" s="67">
        <v>0</v>
      </c>
      <c r="AC220" s="67">
        <v>0</v>
      </c>
      <c r="AD220" s="66">
        <f t="shared" si="113"/>
        <v>0</v>
      </c>
      <c r="AE220" s="67">
        <v>0</v>
      </c>
      <c r="AF220" s="67">
        <v>0</v>
      </c>
      <c r="AG220" s="66">
        <f t="shared" si="114"/>
        <v>0</v>
      </c>
      <c r="AH220" s="67">
        <v>0</v>
      </c>
      <c r="AI220" s="67">
        <v>0</v>
      </c>
      <c r="AJ220" s="66">
        <f t="shared" si="115"/>
        <v>0</v>
      </c>
      <c r="AK220" s="66">
        <v>0</v>
      </c>
      <c r="AL220" s="51">
        <f>AJ220+AG220+AD220+AA220+X220+U220+R220+J220+AK220</f>
        <v>0</v>
      </c>
      <c r="AM220" s="964">
        <v>0</v>
      </c>
      <c r="AN220" s="964">
        <v>0</v>
      </c>
      <c r="AO220" s="964">
        <v>0</v>
      </c>
      <c r="AP220" s="964">
        <v>0</v>
      </c>
      <c r="AQ220" s="50"/>
      <c r="AR220" s="968">
        <v>0</v>
      </c>
      <c r="AS220" s="970">
        <v>0</v>
      </c>
      <c r="AT220" s="567"/>
    </row>
    <row r="221" spans="1:46" ht="39" thickBot="1">
      <c r="A221" s="972"/>
      <c r="B221" s="959"/>
      <c r="C221" s="959"/>
      <c r="D221" s="959"/>
      <c r="E221" s="71">
        <v>2017</v>
      </c>
      <c r="F221" s="65" t="s">
        <v>1408</v>
      </c>
      <c r="G221" s="61"/>
      <c r="H221" s="62"/>
      <c r="I221" s="62"/>
      <c r="J221" s="64">
        <f t="shared" si="107"/>
        <v>0</v>
      </c>
      <c r="K221" s="63"/>
      <c r="L221" s="62"/>
      <c r="M221" s="62"/>
      <c r="N221" s="62"/>
      <c r="O221" s="62"/>
      <c r="P221" s="62"/>
      <c r="Q221" s="62"/>
      <c r="R221" s="60">
        <f>(K221*L221*M221*N221)+(K221*L221*P221)+O221+(K221*L221*Q221)</f>
        <v>0</v>
      </c>
      <c r="S221" s="61"/>
      <c r="T221" s="61"/>
      <c r="U221" s="60">
        <f>S221*T221</f>
        <v>0</v>
      </c>
      <c r="V221" s="61"/>
      <c r="W221" s="61"/>
      <c r="X221" s="60">
        <f t="shared" si="111"/>
        <v>0</v>
      </c>
      <c r="Y221" s="61"/>
      <c r="Z221" s="61"/>
      <c r="AA221" s="60">
        <f t="shared" si="112"/>
        <v>0</v>
      </c>
      <c r="AB221" s="61"/>
      <c r="AC221" s="61"/>
      <c r="AD221" s="60">
        <f t="shared" si="113"/>
        <v>0</v>
      </c>
      <c r="AE221" s="61"/>
      <c r="AF221" s="61"/>
      <c r="AG221" s="60">
        <f t="shared" si="114"/>
        <v>0</v>
      </c>
      <c r="AH221" s="61"/>
      <c r="AI221" s="61"/>
      <c r="AJ221" s="60">
        <f t="shared" si="115"/>
        <v>0</v>
      </c>
      <c r="AK221" s="60"/>
      <c r="AL221" s="51">
        <f>AJ221+AG221+AD221+AA221+X221+U221+R221+J221+AK221</f>
        <v>0</v>
      </c>
      <c r="AM221" s="965"/>
      <c r="AN221" s="965"/>
      <c r="AO221" s="965"/>
      <c r="AP221" s="965"/>
      <c r="AQ221" s="50"/>
      <c r="AR221" s="968"/>
      <c r="AS221" s="970"/>
      <c r="AT221" s="567"/>
    </row>
    <row r="222" spans="1:46" ht="25.5">
      <c r="A222" s="972"/>
      <c r="B222" s="959"/>
      <c r="C222" s="959"/>
      <c r="D222" s="959"/>
      <c r="E222" s="71">
        <v>2018</v>
      </c>
      <c r="F222" s="65" t="s">
        <v>1409</v>
      </c>
      <c r="G222" s="61"/>
      <c r="H222" s="62"/>
      <c r="I222" s="62"/>
      <c r="J222" s="64">
        <f t="shared" si="107"/>
        <v>0</v>
      </c>
      <c r="K222" s="63"/>
      <c r="L222" s="62"/>
      <c r="M222" s="62"/>
      <c r="N222" s="62"/>
      <c r="O222" s="62"/>
      <c r="P222" s="62"/>
      <c r="Q222" s="62"/>
      <c r="R222" s="60">
        <f>(K222*L222*M222*N222)+(K222*L222*P222)+O222+(K222*L222*Q222)</f>
        <v>0</v>
      </c>
      <c r="S222" s="61"/>
      <c r="T222" s="61"/>
      <c r="U222" s="60">
        <f>S222*T222</f>
        <v>0</v>
      </c>
      <c r="V222" s="61"/>
      <c r="W222" s="61"/>
      <c r="X222" s="60">
        <f t="shared" si="111"/>
        <v>0</v>
      </c>
      <c r="Y222" s="61"/>
      <c r="Z222" s="61"/>
      <c r="AA222" s="60">
        <f t="shared" si="112"/>
        <v>0</v>
      </c>
      <c r="AB222" s="61"/>
      <c r="AC222" s="61"/>
      <c r="AD222" s="60">
        <f t="shared" si="113"/>
        <v>0</v>
      </c>
      <c r="AE222" s="61"/>
      <c r="AF222" s="61"/>
      <c r="AG222" s="60">
        <f t="shared" si="114"/>
        <v>0</v>
      </c>
      <c r="AH222" s="61"/>
      <c r="AI222" s="61"/>
      <c r="AJ222" s="60">
        <f t="shared" si="115"/>
        <v>0</v>
      </c>
      <c r="AK222" s="60"/>
      <c r="AL222" s="51">
        <f>AJ222+AG222+AD222+AA222+X222+U222+R222+J222+AK222</f>
        <v>0</v>
      </c>
      <c r="AM222" s="965"/>
      <c r="AN222" s="965"/>
      <c r="AO222" s="965"/>
      <c r="AP222" s="965"/>
      <c r="AQ222" s="50"/>
      <c r="AR222" s="968"/>
      <c r="AS222" s="970"/>
      <c r="AT222" s="567"/>
    </row>
    <row r="223" spans="1:46" ht="26.25" thickBot="1">
      <c r="A223" s="972"/>
      <c r="B223" s="960"/>
      <c r="C223" s="960"/>
      <c r="D223" s="960"/>
      <c r="E223" s="65">
        <v>2018</v>
      </c>
      <c r="F223" s="65" t="s">
        <v>1410</v>
      </c>
      <c r="G223" s="61"/>
      <c r="H223" s="72"/>
      <c r="I223" s="72"/>
      <c r="J223" s="64">
        <f t="shared" si="107"/>
        <v>0</v>
      </c>
      <c r="K223" s="63"/>
      <c r="L223" s="62"/>
      <c r="M223" s="72"/>
      <c r="N223" s="72"/>
      <c r="O223" s="72"/>
      <c r="P223" s="72"/>
      <c r="Q223" s="72"/>
      <c r="R223" s="54">
        <f>(K223*L223*M223*N223)+(K223*L223*P223)+O223+(K223*L223*Q223)</f>
        <v>0</v>
      </c>
      <c r="S223" s="72"/>
      <c r="T223" s="72"/>
      <c r="U223" s="60">
        <f>S223*T223</f>
        <v>0</v>
      </c>
      <c r="V223" s="72"/>
      <c r="W223" s="72"/>
      <c r="X223" s="60">
        <f t="shared" si="111"/>
        <v>0</v>
      </c>
      <c r="Y223" s="72"/>
      <c r="Z223" s="72"/>
      <c r="AA223" s="60">
        <f t="shared" si="112"/>
        <v>0</v>
      </c>
      <c r="AB223" s="72"/>
      <c r="AC223" s="72"/>
      <c r="AD223" s="60">
        <f t="shared" si="113"/>
        <v>0</v>
      </c>
      <c r="AE223" s="72"/>
      <c r="AF223" s="72"/>
      <c r="AG223" s="60">
        <f t="shared" si="114"/>
        <v>0</v>
      </c>
      <c r="AH223" s="72"/>
      <c r="AI223" s="72"/>
      <c r="AJ223" s="60">
        <f t="shared" si="115"/>
        <v>0</v>
      </c>
      <c r="AK223" s="60"/>
      <c r="AL223" s="51">
        <f>AJ223+AG223+AD223+AA223+X223+U223+R223+J223+AK223</f>
        <v>0</v>
      </c>
      <c r="AM223" s="966"/>
      <c r="AN223" s="966"/>
      <c r="AO223" s="966"/>
      <c r="AP223" s="966"/>
      <c r="AQ223" s="50"/>
      <c r="AR223" s="968"/>
      <c r="AS223" s="970"/>
      <c r="AT223" s="567"/>
    </row>
    <row r="224" spans="1:46" s="150" customFormat="1" ht="39.75" customHeight="1" thickBot="1">
      <c r="A224" s="1016" t="s">
        <v>777</v>
      </c>
      <c r="B224" s="1017"/>
      <c r="C224" s="1017"/>
      <c r="D224" s="1017"/>
      <c r="E224" s="1017"/>
      <c r="F224" s="1018"/>
      <c r="G224" s="301"/>
      <c r="H224" s="301"/>
      <c r="I224" s="301"/>
      <c r="J224" s="301"/>
      <c r="K224" s="301"/>
      <c r="L224" s="301"/>
      <c r="M224" s="301"/>
      <c r="N224" s="301"/>
      <c r="O224" s="301"/>
      <c r="P224" s="301"/>
      <c r="Q224" s="301"/>
      <c r="R224" s="300"/>
      <c r="S224" s="178"/>
      <c r="T224" s="178"/>
      <c r="U224" s="181"/>
      <c r="V224" s="178"/>
      <c r="W224" s="178"/>
      <c r="X224" s="181"/>
      <c r="Y224" s="178"/>
      <c r="Z224" s="178"/>
      <c r="AA224" s="180"/>
      <c r="AB224" s="178"/>
      <c r="AC224" s="178"/>
      <c r="AD224" s="180"/>
      <c r="AE224" s="178"/>
      <c r="AF224" s="178"/>
      <c r="AG224" s="180"/>
      <c r="AH224" s="178"/>
      <c r="AI224" s="178"/>
      <c r="AJ224" s="180"/>
      <c r="AK224" s="180"/>
      <c r="AL224" s="302"/>
      <c r="AM224" s="179"/>
      <c r="AN224" s="178"/>
      <c r="AO224" s="178"/>
      <c r="AP224" s="177"/>
      <c r="AQ224" s="50"/>
      <c r="AR224" s="158"/>
      <c r="AS224" s="157"/>
      <c r="AT224" s="563"/>
    </row>
    <row r="225" spans="1:46" s="166" customFormat="1" ht="43.5" customHeight="1" thickBot="1">
      <c r="A225" s="1019" t="s">
        <v>776</v>
      </c>
      <c r="B225" s="958" t="s">
        <v>285</v>
      </c>
      <c r="C225" s="958" t="s">
        <v>775</v>
      </c>
      <c r="D225" s="961" t="s">
        <v>774</v>
      </c>
      <c r="E225" s="71">
        <v>2017</v>
      </c>
      <c r="F225" s="65" t="s">
        <v>290</v>
      </c>
      <c r="G225" s="67"/>
      <c r="H225" s="167"/>
      <c r="I225" s="167"/>
      <c r="J225" s="70">
        <f t="shared" ref="J225:J244" si="125">G225*H225*I225</f>
        <v>0</v>
      </c>
      <c r="K225" s="69">
        <v>1</v>
      </c>
      <c r="L225" s="68">
        <v>3</v>
      </c>
      <c r="M225" s="167">
        <v>25</v>
      </c>
      <c r="N225" s="167">
        <v>60</v>
      </c>
      <c r="O225" s="167">
        <v>150</v>
      </c>
      <c r="P225" s="167">
        <v>700</v>
      </c>
      <c r="Q225" s="167">
        <v>3000</v>
      </c>
      <c r="R225" s="66">
        <f t="shared" ref="R225:R244" si="126">(K225*L225*M225*N225)+(K225*L225*P225)+O225+(K225*L225*Q225)</f>
        <v>15750</v>
      </c>
      <c r="S225" s="167"/>
      <c r="T225" s="167"/>
      <c r="U225" s="66">
        <f t="shared" ref="U225:U244" si="127">S225*T225</f>
        <v>0</v>
      </c>
      <c r="V225" s="167"/>
      <c r="W225" s="167"/>
      <c r="X225" s="66">
        <f t="shared" ref="X225:X244" si="128">W225*V225</f>
        <v>0</v>
      </c>
      <c r="Y225" s="167"/>
      <c r="Z225" s="167"/>
      <c r="AA225" s="66">
        <f t="shared" ref="AA225:AA244" si="129">Y225*Z225</f>
        <v>0</v>
      </c>
      <c r="AB225" s="167"/>
      <c r="AC225" s="167"/>
      <c r="AD225" s="66">
        <f t="shared" ref="AD225:AD244" si="130">AB225*AC225</f>
        <v>0</v>
      </c>
      <c r="AE225" s="167"/>
      <c r="AF225" s="167"/>
      <c r="AG225" s="66">
        <f t="shared" ref="AG225:AG244" si="131">AE225*AF225</f>
        <v>0</v>
      </c>
      <c r="AH225" s="167"/>
      <c r="AI225" s="167"/>
      <c r="AJ225" s="66">
        <f t="shared" ref="AJ225:AJ244" si="132">AI225+AH225</f>
        <v>0</v>
      </c>
      <c r="AK225" s="66"/>
      <c r="AL225" s="51">
        <f t="shared" ref="AL225:AL244" si="133">AJ225+AG225+AD225+AA225+X225+U225+R225+J225+AK225</f>
        <v>15750</v>
      </c>
      <c r="AM225" s="964">
        <f>SUM(AL225:AL228)</f>
        <v>28100</v>
      </c>
      <c r="AN225" s="964"/>
      <c r="AO225" s="964"/>
      <c r="AP225" s="1083">
        <f>AM225-AN225-AO225</f>
        <v>28100</v>
      </c>
      <c r="AQ225" s="50"/>
      <c r="AR225" s="967">
        <v>28100</v>
      </c>
      <c r="AS225" s="969"/>
      <c r="AT225" s="565"/>
    </row>
    <row r="226" spans="1:46" s="166" customFormat="1" ht="43.5" customHeight="1" thickBot="1">
      <c r="A226" s="1020"/>
      <c r="B226" s="959"/>
      <c r="C226" s="959"/>
      <c r="D226" s="962"/>
      <c r="E226" s="71">
        <v>2017</v>
      </c>
      <c r="F226" s="65" t="s">
        <v>289</v>
      </c>
      <c r="G226" s="61"/>
      <c r="H226" s="72"/>
      <c r="I226" s="72"/>
      <c r="J226" s="64">
        <f t="shared" si="125"/>
        <v>0</v>
      </c>
      <c r="K226" s="63">
        <v>1</v>
      </c>
      <c r="L226" s="62">
        <v>2</v>
      </c>
      <c r="M226" s="72">
        <v>40</v>
      </c>
      <c r="N226" s="72">
        <v>60</v>
      </c>
      <c r="O226" s="72">
        <v>150</v>
      </c>
      <c r="P226" s="72">
        <v>700</v>
      </c>
      <c r="Q226" s="72">
        <v>3000</v>
      </c>
      <c r="R226" s="60">
        <f t="shared" si="126"/>
        <v>12350</v>
      </c>
      <c r="S226" s="72"/>
      <c r="T226" s="72"/>
      <c r="U226" s="60">
        <f t="shared" si="127"/>
        <v>0</v>
      </c>
      <c r="V226" s="72"/>
      <c r="W226" s="72"/>
      <c r="X226" s="60">
        <f t="shared" si="128"/>
        <v>0</v>
      </c>
      <c r="Y226" s="72"/>
      <c r="Z226" s="72"/>
      <c r="AA226" s="60">
        <f t="shared" si="129"/>
        <v>0</v>
      </c>
      <c r="AB226" s="72"/>
      <c r="AC226" s="72"/>
      <c r="AD226" s="60">
        <f t="shared" si="130"/>
        <v>0</v>
      </c>
      <c r="AE226" s="72"/>
      <c r="AF226" s="72"/>
      <c r="AG226" s="60">
        <f t="shared" si="131"/>
        <v>0</v>
      </c>
      <c r="AH226" s="72"/>
      <c r="AI226" s="72"/>
      <c r="AJ226" s="60">
        <f t="shared" si="132"/>
        <v>0</v>
      </c>
      <c r="AK226" s="60"/>
      <c r="AL226" s="51">
        <f t="shared" si="133"/>
        <v>12350</v>
      </c>
      <c r="AM226" s="965"/>
      <c r="AN226" s="965"/>
      <c r="AO226" s="965"/>
      <c r="AP226" s="1084"/>
      <c r="AQ226" s="50"/>
      <c r="AR226" s="968"/>
      <c r="AS226" s="970"/>
      <c r="AT226" s="565"/>
    </row>
    <row r="227" spans="1:46" s="166" customFormat="1" ht="12.75">
      <c r="A227" s="1020"/>
      <c r="B227" s="959"/>
      <c r="C227" s="959"/>
      <c r="D227" s="962"/>
      <c r="E227" s="71">
        <v>2018</v>
      </c>
      <c r="F227" s="65" t="s">
        <v>2</v>
      </c>
      <c r="G227" s="61"/>
      <c r="H227" s="72"/>
      <c r="I227" s="72"/>
      <c r="J227" s="64">
        <f t="shared" si="125"/>
        <v>0</v>
      </c>
      <c r="K227" s="63"/>
      <c r="L227" s="62"/>
      <c r="M227" s="72"/>
      <c r="N227" s="72"/>
      <c r="O227" s="72"/>
      <c r="P227" s="72"/>
      <c r="Q227" s="72"/>
      <c r="R227" s="60">
        <f t="shared" si="126"/>
        <v>0</v>
      </c>
      <c r="S227" s="72"/>
      <c r="T227" s="72"/>
      <c r="U227" s="60">
        <f t="shared" si="127"/>
        <v>0</v>
      </c>
      <c r="V227" s="72"/>
      <c r="W227" s="72"/>
      <c r="X227" s="60">
        <f t="shared" si="128"/>
        <v>0</v>
      </c>
      <c r="Y227" s="72"/>
      <c r="Z227" s="72"/>
      <c r="AA227" s="60">
        <f t="shared" si="129"/>
        <v>0</v>
      </c>
      <c r="AB227" s="72"/>
      <c r="AC227" s="72"/>
      <c r="AD227" s="60">
        <f t="shared" si="130"/>
        <v>0</v>
      </c>
      <c r="AE227" s="72"/>
      <c r="AF227" s="72"/>
      <c r="AG227" s="60">
        <f t="shared" si="131"/>
        <v>0</v>
      </c>
      <c r="AH227" s="72"/>
      <c r="AI227" s="72"/>
      <c r="AJ227" s="60">
        <f t="shared" si="132"/>
        <v>0</v>
      </c>
      <c r="AK227" s="60"/>
      <c r="AL227" s="51">
        <f t="shared" si="133"/>
        <v>0</v>
      </c>
      <c r="AM227" s="965"/>
      <c r="AN227" s="965"/>
      <c r="AO227" s="965"/>
      <c r="AP227" s="1084"/>
      <c r="AQ227" s="50"/>
      <c r="AR227" s="968"/>
      <c r="AS227" s="970"/>
      <c r="AT227" s="565"/>
    </row>
    <row r="228" spans="1:46" s="163" customFormat="1" ht="13.5" thickBot="1">
      <c r="A228" s="1022"/>
      <c r="B228" s="960"/>
      <c r="C228" s="960"/>
      <c r="D228" s="963"/>
      <c r="E228" s="65">
        <v>2018</v>
      </c>
      <c r="F228" s="65" t="s">
        <v>2</v>
      </c>
      <c r="G228" s="126"/>
      <c r="H228" s="165"/>
      <c r="I228" s="165"/>
      <c r="J228" s="154">
        <f t="shared" si="125"/>
        <v>0</v>
      </c>
      <c r="K228" s="153"/>
      <c r="L228" s="152"/>
      <c r="M228" s="164"/>
      <c r="N228" s="164"/>
      <c r="O228" s="164"/>
      <c r="P228" s="164"/>
      <c r="Q228" s="164"/>
      <c r="R228" s="54">
        <f t="shared" si="126"/>
        <v>0</v>
      </c>
      <c r="S228" s="120"/>
      <c r="T228" s="120"/>
      <c r="U228" s="54">
        <f t="shared" si="127"/>
        <v>0</v>
      </c>
      <c r="V228" s="120"/>
      <c r="W228" s="120"/>
      <c r="X228" s="54">
        <f t="shared" si="128"/>
        <v>0</v>
      </c>
      <c r="Y228" s="119"/>
      <c r="Z228" s="119"/>
      <c r="AA228" s="54">
        <f t="shared" si="129"/>
        <v>0</v>
      </c>
      <c r="AB228" s="119"/>
      <c r="AC228" s="119"/>
      <c r="AD228" s="54">
        <f t="shared" si="130"/>
        <v>0</v>
      </c>
      <c r="AE228" s="119"/>
      <c r="AF228" s="119"/>
      <c r="AG228" s="54">
        <f t="shared" si="131"/>
        <v>0</v>
      </c>
      <c r="AH228" s="119"/>
      <c r="AI228" s="119"/>
      <c r="AJ228" s="54">
        <f t="shared" si="132"/>
        <v>0</v>
      </c>
      <c r="AK228" s="54"/>
      <c r="AL228" s="51">
        <f t="shared" si="133"/>
        <v>0</v>
      </c>
      <c r="AM228" s="966"/>
      <c r="AN228" s="966"/>
      <c r="AO228" s="966"/>
      <c r="AP228" s="1085"/>
      <c r="AQ228" s="50"/>
      <c r="AR228" s="968"/>
      <c r="AS228" s="970"/>
      <c r="AT228" s="566"/>
    </row>
    <row r="229" spans="1:46" ht="13.5" thickBot="1">
      <c r="A229" s="1019" t="s">
        <v>773</v>
      </c>
      <c r="B229" s="958" t="s">
        <v>285</v>
      </c>
      <c r="C229" s="958" t="s">
        <v>772</v>
      </c>
      <c r="D229" s="961"/>
      <c r="E229" s="71">
        <v>2017</v>
      </c>
      <c r="F229" s="65" t="s">
        <v>2</v>
      </c>
      <c r="G229" s="67"/>
      <c r="H229" s="68"/>
      <c r="I229" s="68"/>
      <c r="J229" s="70">
        <f t="shared" si="125"/>
        <v>0</v>
      </c>
      <c r="K229" s="69">
        <v>1</v>
      </c>
      <c r="L229" s="68">
        <v>14</v>
      </c>
      <c r="M229" s="68">
        <v>15</v>
      </c>
      <c r="N229" s="68"/>
      <c r="O229" s="68"/>
      <c r="P229" s="68">
        <v>700</v>
      </c>
      <c r="Q229" s="68">
        <v>280</v>
      </c>
      <c r="R229" s="66">
        <f t="shared" si="126"/>
        <v>13720</v>
      </c>
      <c r="S229" s="67"/>
      <c r="T229" s="67"/>
      <c r="U229" s="66">
        <f t="shared" si="127"/>
        <v>0</v>
      </c>
      <c r="V229" s="67">
        <v>2</v>
      </c>
      <c r="W229" s="67">
        <v>3000</v>
      </c>
      <c r="X229" s="66">
        <f t="shared" si="128"/>
        <v>6000</v>
      </c>
      <c r="Y229" s="67"/>
      <c r="Z229" s="67"/>
      <c r="AA229" s="66">
        <f t="shared" si="129"/>
        <v>0</v>
      </c>
      <c r="AB229" s="67"/>
      <c r="AC229" s="67"/>
      <c r="AD229" s="66">
        <f t="shared" si="130"/>
        <v>0</v>
      </c>
      <c r="AE229" s="67"/>
      <c r="AF229" s="67"/>
      <c r="AG229" s="66">
        <f t="shared" si="131"/>
        <v>0</v>
      </c>
      <c r="AH229" s="67"/>
      <c r="AI229" s="67"/>
      <c r="AJ229" s="66">
        <f t="shared" si="132"/>
        <v>0</v>
      </c>
      <c r="AK229" s="66"/>
      <c r="AL229" s="51">
        <f t="shared" si="133"/>
        <v>19720</v>
      </c>
      <c r="AM229" s="964">
        <f>SUM(AL229:AL232)</f>
        <v>19720</v>
      </c>
      <c r="AN229" s="964"/>
      <c r="AO229" s="964"/>
      <c r="AP229" s="964">
        <f>AM229-AN229-AO229</f>
        <v>19720</v>
      </c>
      <c r="AQ229" s="50"/>
      <c r="AR229" s="967">
        <v>19720</v>
      </c>
      <c r="AS229" s="969"/>
      <c r="AT229" s="567"/>
    </row>
    <row r="230" spans="1:46" ht="26.25" thickBot="1">
      <c r="A230" s="1020"/>
      <c r="B230" s="959"/>
      <c r="C230" s="959"/>
      <c r="D230" s="962"/>
      <c r="E230" s="71">
        <v>2017</v>
      </c>
      <c r="F230" s="65" t="s">
        <v>288</v>
      </c>
      <c r="G230" s="61"/>
      <c r="H230" s="62"/>
      <c r="I230" s="62"/>
      <c r="J230" s="64">
        <f t="shared" si="125"/>
        <v>0</v>
      </c>
      <c r="K230" s="63"/>
      <c r="L230" s="62"/>
      <c r="M230" s="62"/>
      <c r="N230" s="62"/>
      <c r="O230" s="62"/>
      <c r="P230" s="62"/>
      <c r="Q230" s="62"/>
      <c r="R230" s="60">
        <f t="shared" si="126"/>
        <v>0</v>
      </c>
      <c r="S230" s="61"/>
      <c r="T230" s="61"/>
      <c r="U230" s="60">
        <f t="shared" si="127"/>
        <v>0</v>
      </c>
      <c r="V230" s="61"/>
      <c r="W230" s="61"/>
      <c r="X230" s="60">
        <f t="shared" si="128"/>
        <v>0</v>
      </c>
      <c r="Y230" s="61"/>
      <c r="Z230" s="61"/>
      <c r="AA230" s="60">
        <f t="shared" si="129"/>
        <v>0</v>
      </c>
      <c r="AB230" s="61"/>
      <c r="AC230" s="61"/>
      <c r="AD230" s="60">
        <f t="shared" si="130"/>
        <v>0</v>
      </c>
      <c r="AE230" s="61"/>
      <c r="AF230" s="61"/>
      <c r="AG230" s="60">
        <f t="shared" si="131"/>
        <v>0</v>
      </c>
      <c r="AH230" s="61"/>
      <c r="AI230" s="61"/>
      <c r="AJ230" s="60">
        <f t="shared" si="132"/>
        <v>0</v>
      </c>
      <c r="AK230" s="60"/>
      <c r="AL230" s="51">
        <f t="shared" si="133"/>
        <v>0</v>
      </c>
      <c r="AM230" s="965"/>
      <c r="AN230" s="965"/>
      <c r="AO230" s="965"/>
      <c r="AP230" s="965"/>
      <c r="AQ230" s="50"/>
      <c r="AR230" s="968"/>
      <c r="AS230" s="970"/>
      <c r="AT230" s="567"/>
    </row>
    <row r="231" spans="1:46" ht="51">
      <c r="A231" s="1020"/>
      <c r="B231" s="959"/>
      <c r="C231" s="959"/>
      <c r="D231" s="962"/>
      <c r="E231" s="71">
        <v>2018</v>
      </c>
      <c r="F231" s="65" t="s">
        <v>287</v>
      </c>
      <c r="G231" s="61"/>
      <c r="H231" s="62"/>
      <c r="I231" s="62"/>
      <c r="J231" s="64">
        <f t="shared" si="125"/>
        <v>0</v>
      </c>
      <c r="K231" s="63"/>
      <c r="L231" s="62"/>
      <c r="M231" s="62"/>
      <c r="N231" s="62"/>
      <c r="O231" s="62"/>
      <c r="P231" s="62"/>
      <c r="Q231" s="62"/>
      <c r="R231" s="60">
        <f t="shared" si="126"/>
        <v>0</v>
      </c>
      <c r="S231" s="61"/>
      <c r="T231" s="61"/>
      <c r="U231" s="60">
        <f t="shared" si="127"/>
        <v>0</v>
      </c>
      <c r="V231" s="61"/>
      <c r="W231" s="61"/>
      <c r="X231" s="60">
        <f t="shared" si="128"/>
        <v>0</v>
      </c>
      <c r="Y231" s="61"/>
      <c r="Z231" s="61"/>
      <c r="AA231" s="60">
        <f t="shared" si="129"/>
        <v>0</v>
      </c>
      <c r="AB231" s="61"/>
      <c r="AC231" s="61"/>
      <c r="AD231" s="60">
        <f t="shared" si="130"/>
        <v>0</v>
      </c>
      <c r="AE231" s="61"/>
      <c r="AF231" s="61"/>
      <c r="AG231" s="60">
        <f t="shared" si="131"/>
        <v>0</v>
      </c>
      <c r="AH231" s="61"/>
      <c r="AI231" s="61"/>
      <c r="AJ231" s="60">
        <f t="shared" si="132"/>
        <v>0</v>
      </c>
      <c r="AK231" s="60"/>
      <c r="AL231" s="51">
        <f t="shared" si="133"/>
        <v>0</v>
      </c>
      <c r="AM231" s="965"/>
      <c r="AN231" s="965"/>
      <c r="AO231" s="965"/>
      <c r="AP231" s="965"/>
      <c r="AQ231" s="50"/>
      <c r="AR231" s="968"/>
      <c r="AS231" s="970"/>
      <c r="AT231" s="567"/>
    </row>
    <row r="232" spans="1:46" ht="26.25" thickBot="1">
      <c r="A232" s="1021"/>
      <c r="B232" s="960"/>
      <c r="C232" s="960"/>
      <c r="D232" s="963"/>
      <c r="E232" s="65">
        <v>2018</v>
      </c>
      <c r="F232" s="65" t="s">
        <v>286</v>
      </c>
      <c r="G232" s="58"/>
      <c r="H232" s="53"/>
      <c r="I232" s="53"/>
      <c r="J232" s="57">
        <f t="shared" si="125"/>
        <v>0</v>
      </c>
      <c r="K232" s="56"/>
      <c r="L232" s="55"/>
      <c r="M232" s="53"/>
      <c r="N232" s="53"/>
      <c r="O232" s="53"/>
      <c r="P232" s="53"/>
      <c r="Q232" s="53"/>
      <c r="R232" s="54">
        <f t="shared" si="126"/>
        <v>0</v>
      </c>
      <c r="S232" s="53"/>
      <c r="T232" s="53"/>
      <c r="U232" s="52">
        <f t="shared" si="127"/>
        <v>0</v>
      </c>
      <c r="V232" s="53"/>
      <c r="W232" s="53"/>
      <c r="X232" s="52">
        <f t="shared" si="128"/>
        <v>0</v>
      </c>
      <c r="Y232" s="53"/>
      <c r="Z232" s="53"/>
      <c r="AA232" s="52">
        <f t="shared" si="129"/>
        <v>0</v>
      </c>
      <c r="AB232" s="53"/>
      <c r="AC232" s="53"/>
      <c r="AD232" s="52">
        <f t="shared" si="130"/>
        <v>0</v>
      </c>
      <c r="AE232" s="53"/>
      <c r="AF232" s="53"/>
      <c r="AG232" s="52">
        <f t="shared" si="131"/>
        <v>0</v>
      </c>
      <c r="AH232" s="53"/>
      <c r="AI232" s="53"/>
      <c r="AJ232" s="52">
        <f t="shared" si="132"/>
        <v>0</v>
      </c>
      <c r="AK232" s="52"/>
      <c r="AL232" s="51">
        <f t="shared" si="133"/>
        <v>0</v>
      </c>
      <c r="AM232" s="966"/>
      <c r="AN232" s="966"/>
      <c r="AO232" s="966"/>
      <c r="AP232" s="966"/>
      <c r="AQ232" s="50"/>
      <c r="AR232" s="968"/>
      <c r="AS232" s="970"/>
      <c r="AT232" s="567"/>
    </row>
    <row r="233" spans="1:46" ht="13.5" thickBot="1">
      <c r="A233" s="1019" t="s">
        <v>771</v>
      </c>
      <c r="B233" s="958" t="s">
        <v>282</v>
      </c>
      <c r="C233" s="958" t="s">
        <v>770</v>
      </c>
      <c r="D233" s="961"/>
      <c r="E233" s="71">
        <v>2017</v>
      </c>
      <c r="F233" s="65" t="s">
        <v>2</v>
      </c>
      <c r="G233" s="67"/>
      <c r="H233" s="68"/>
      <c r="I233" s="68"/>
      <c r="J233" s="70">
        <f t="shared" si="125"/>
        <v>0</v>
      </c>
      <c r="K233" s="69"/>
      <c r="L233" s="68"/>
      <c r="M233" s="68"/>
      <c r="N233" s="68"/>
      <c r="O233" s="68"/>
      <c r="P233" s="68"/>
      <c r="Q233" s="68"/>
      <c r="R233" s="66">
        <f t="shared" si="126"/>
        <v>0</v>
      </c>
      <c r="S233" s="67"/>
      <c r="T233" s="67"/>
      <c r="U233" s="66">
        <f t="shared" si="127"/>
        <v>0</v>
      </c>
      <c r="V233" s="67"/>
      <c r="W233" s="67"/>
      <c r="X233" s="66">
        <f t="shared" si="128"/>
        <v>0</v>
      </c>
      <c r="Y233" s="67"/>
      <c r="Z233" s="67"/>
      <c r="AA233" s="66">
        <f t="shared" si="129"/>
        <v>0</v>
      </c>
      <c r="AB233" s="67"/>
      <c r="AC233" s="67"/>
      <c r="AD233" s="66">
        <f t="shared" si="130"/>
        <v>0</v>
      </c>
      <c r="AE233" s="67"/>
      <c r="AF233" s="67"/>
      <c r="AG233" s="66">
        <f t="shared" si="131"/>
        <v>0</v>
      </c>
      <c r="AH233" s="67"/>
      <c r="AI233" s="67"/>
      <c r="AJ233" s="66">
        <f t="shared" si="132"/>
        <v>0</v>
      </c>
      <c r="AK233" s="66"/>
      <c r="AL233" s="51">
        <f t="shared" si="133"/>
        <v>0</v>
      </c>
      <c r="AM233" s="964">
        <f>SUM(AL233:AL236)</f>
        <v>0</v>
      </c>
      <c r="AN233" s="964"/>
      <c r="AO233" s="964"/>
      <c r="AP233" s="964">
        <f>AM233-AN233-AO233</f>
        <v>0</v>
      </c>
      <c r="AQ233" s="50"/>
      <c r="AR233" s="968"/>
      <c r="AS233" s="970"/>
      <c r="AT233" s="567"/>
    </row>
    <row r="234" spans="1:46" ht="39" thickBot="1">
      <c r="A234" s="1020"/>
      <c r="B234" s="959"/>
      <c r="C234" s="959"/>
      <c r="D234" s="962"/>
      <c r="E234" s="71">
        <v>2017</v>
      </c>
      <c r="F234" s="65" t="s">
        <v>769</v>
      </c>
      <c r="G234" s="61"/>
      <c r="H234" s="62"/>
      <c r="I234" s="62"/>
      <c r="J234" s="64">
        <f t="shared" si="125"/>
        <v>0</v>
      </c>
      <c r="K234" s="63"/>
      <c r="L234" s="62"/>
      <c r="M234" s="62"/>
      <c r="N234" s="62"/>
      <c r="O234" s="62"/>
      <c r="P234" s="62"/>
      <c r="Q234" s="62"/>
      <c r="R234" s="60">
        <f t="shared" si="126"/>
        <v>0</v>
      </c>
      <c r="S234" s="61"/>
      <c r="T234" s="61"/>
      <c r="U234" s="60">
        <f t="shared" si="127"/>
        <v>0</v>
      </c>
      <c r="V234" s="61"/>
      <c r="W234" s="61"/>
      <c r="X234" s="60">
        <f t="shared" si="128"/>
        <v>0</v>
      </c>
      <c r="Y234" s="61"/>
      <c r="Z234" s="61"/>
      <c r="AA234" s="60">
        <f t="shared" si="129"/>
        <v>0</v>
      </c>
      <c r="AB234" s="61"/>
      <c r="AC234" s="61"/>
      <c r="AD234" s="60">
        <f t="shared" si="130"/>
        <v>0</v>
      </c>
      <c r="AE234" s="61"/>
      <c r="AF234" s="61"/>
      <c r="AG234" s="60">
        <f t="shared" si="131"/>
        <v>0</v>
      </c>
      <c r="AH234" s="61"/>
      <c r="AI234" s="61"/>
      <c r="AJ234" s="60">
        <f t="shared" si="132"/>
        <v>0</v>
      </c>
      <c r="AK234" s="60"/>
      <c r="AL234" s="51">
        <f t="shared" si="133"/>
        <v>0</v>
      </c>
      <c r="AM234" s="965"/>
      <c r="AN234" s="965"/>
      <c r="AO234" s="965"/>
      <c r="AP234" s="965"/>
      <c r="AQ234" s="50"/>
      <c r="AR234" s="968"/>
      <c r="AS234" s="970"/>
      <c r="AT234" s="567"/>
    </row>
    <row r="235" spans="1:46" ht="25.5">
      <c r="A235" s="1020"/>
      <c r="B235" s="959"/>
      <c r="C235" s="959"/>
      <c r="D235" s="962"/>
      <c r="E235" s="71">
        <v>2018</v>
      </c>
      <c r="F235" s="65" t="s">
        <v>283</v>
      </c>
      <c r="G235" s="61"/>
      <c r="H235" s="62"/>
      <c r="I235" s="62"/>
      <c r="J235" s="64">
        <f t="shared" si="125"/>
        <v>0</v>
      </c>
      <c r="K235" s="63"/>
      <c r="L235" s="62"/>
      <c r="M235" s="62"/>
      <c r="N235" s="62"/>
      <c r="O235" s="62"/>
      <c r="P235" s="62"/>
      <c r="Q235" s="62"/>
      <c r="R235" s="60">
        <f t="shared" si="126"/>
        <v>0</v>
      </c>
      <c r="S235" s="61"/>
      <c r="T235" s="61"/>
      <c r="U235" s="60">
        <f t="shared" si="127"/>
        <v>0</v>
      </c>
      <c r="V235" s="61"/>
      <c r="W235" s="61"/>
      <c r="X235" s="60">
        <f t="shared" si="128"/>
        <v>0</v>
      </c>
      <c r="Y235" s="61"/>
      <c r="Z235" s="61"/>
      <c r="AA235" s="60">
        <f t="shared" si="129"/>
        <v>0</v>
      </c>
      <c r="AB235" s="61"/>
      <c r="AC235" s="61"/>
      <c r="AD235" s="60">
        <f t="shared" si="130"/>
        <v>0</v>
      </c>
      <c r="AE235" s="61"/>
      <c r="AF235" s="61"/>
      <c r="AG235" s="60">
        <f t="shared" si="131"/>
        <v>0</v>
      </c>
      <c r="AH235" s="61"/>
      <c r="AI235" s="61"/>
      <c r="AJ235" s="60">
        <f t="shared" si="132"/>
        <v>0</v>
      </c>
      <c r="AK235" s="60"/>
      <c r="AL235" s="51">
        <f t="shared" si="133"/>
        <v>0</v>
      </c>
      <c r="AM235" s="965"/>
      <c r="AN235" s="965"/>
      <c r="AO235" s="965"/>
      <c r="AP235" s="965"/>
      <c r="AQ235" s="50"/>
      <c r="AR235" s="968"/>
      <c r="AS235" s="970"/>
      <c r="AT235" s="567"/>
    </row>
    <row r="236" spans="1:46" ht="13.5" thickBot="1">
      <c r="A236" s="1022"/>
      <c r="B236" s="960"/>
      <c r="C236" s="960"/>
      <c r="D236" s="963"/>
      <c r="E236" s="65">
        <v>2018</v>
      </c>
      <c r="F236" s="65" t="s">
        <v>768</v>
      </c>
      <c r="G236" s="126"/>
      <c r="H236" s="159"/>
      <c r="I236" s="159"/>
      <c r="J236" s="154">
        <f t="shared" si="125"/>
        <v>0</v>
      </c>
      <c r="K236" s="153"/>
      <c r="L236" s="152"/>
      <c r="M236" s="159"/>
      <c r="N236" s="159"/>
      <c r="O236" s="159"/>
      <c r="P236" s="159"/>
      <c r="Q236" s="159"/>
      <c r="R236" s="54">
        <f t="shared" si="126"/>
        <v>0</v>
      </c>
      <c r="S236" s="159"/>
      <c r="T236" s="159"/>
      <c r="U236" s="54">
        <f t="shared" si="127"/>
        <v>0</v>
      </c>
      <c r="V236" s="159"/>
      <c r="W236" s="159"/>
      <c r="X236" s="54">
        <f t="shared" si="128"/>
        <v>0</v>
      </c>
      <c r="Y236" s="159"/>
      <c r="Z236" s="159"/>
      <c r="AA236" s="54">
        <f t="shared" si="129"/>
        <v>0</v>
      </c>
      <c r="AB236" s="159"/>
      <c r="AC236" s="159"/>
      <c r="AD236" s="54">
        <f t="shared" si="130"/>
        <v>0</v>
      </c>
      <c r="AE236" s="159"/>
      <c r="AF236" s="159"/>
      <c r="AG236" s="54">
        <f t="shared" si="131"/>
        <v>0</v>
      </c>
      <c r="AH236" s="159"/>
      <c r="AI236" s="159"/>
      <c r="AJ236" s="54">
        <f t="shared" si="132"/>
        <v>0</v>
      </c>
      <c r="AK236" s="54"/>
      <c r="AL236" s="51">
        <f t="shared" si="133"/>
        <v>0</v>
      </c>
      <c r="AM236" s="966"/>
      <c r="AN236" s="966"/>
      <c r="AO236" s="966"/>
      <c r="AP236" s="966"/>
      <c r="AQ236" s="50"/>
      <c r="AR236" s="984"/>
      <c r="AS236" s="985"/>
      <c r="AT236" s="567"/>
    </row>
    <row r="237" spans="1:46" ht="13.5" thickBot="1">
      <c r="A237" s="1019" t="s">
        <v>767</v>
      </c>
      <c r="B237" s="958" t="s">
        <v>285</v>
      </c>
      <c r="C237" s="958" t="s">
        <v>766</v>
      </c>
      <c r="D237" s="1013"/>
      <c r="E237" s="71">
        <v>2017</v>
      </c>
      <c r="F237" s="65" t="s">
        <v>2</v>
      </c>
      <c r="G237" s="67"/>
      <c r="H237" s="68"/>
      <c r="I237" s="68"/>
      <c r="J237" s="70">
        <f t="shared" si="125"/>
        <v>0</v>
      </c>
      <c r="K237" s="69"/>
      <c r="L237" s="68"/>
      <c r="M237" s="68"/>
      <c r="N237" s="68"/>
      <c r="O237" s="68"/>
      <c r="P237" s="68"/>
      <c r="Q237" s="68"/>
      <c r="R237" s="66">
        <f t="shared" si="126"/>
        <v>0</v>
      </c>
      <c r="S237" s="67"/>
      <c r="T237" s="67"/>
      <c r="U237" s="66">
        <f t="shared" si="127"/>
        <v>0</v>
      </c>
      <c r="V237" s="67"/>
      <c r="W237" s="67"/>
      <c r="X237" s="66">
        <f t="shared" si="128"/>
        <v>0</v>
      </c>
      <c r="Y237" s="67"/>
      <c r="Z237" s="67"/>
      <c r="AA237" s="66">
        <f t="shared" si="129"/>
        <v>0</v>
      </c>
      <c r="AB237" s="67"/>
      <c r="AC237" s="67"/>
      <c r="AD237" s="66">
        <f t="shared" si="130"/>
        <v>0</v>
      </c>
      <c r="AE237" s="67"/>
      <c r="AF237" s="67"/>
      <c r="AG237" s="66">
        <f t="shared" si="131"/>
        <v>0</v>
      </c>
      <c r="AH237" s="67"/>
      <c r="AI237" s="67"/>
      <c r="AJ237" s="66">
        <f t="shared" si="132"/>
        <v>0</v>
      </c>
      <c r="AK237" s="66"/>
      <c r="AL237" s="51">
        <f t="shared" si="133"/>
        <v>0</v>
      </c>
      <c r="AM237" s="964">
        <f>SUM(AL237:AL240)</f>
        <v>0</v>
      </c>
      <c r="AN237" s="964"/>
      <c r="AO237" s="964"/>
      <c r="AP237" s="964">
        <f>AM237-AN237-AO237</f>
        <v>0</v>
      </c>
      <c r="AQ237" s="50"/>
      <c r="AR237" s="968"/>
      <c r="AS237" s="970"/>
      <c r="AT237" s="567"/>
    </row>
    <row r="238" spans="1:46" ht="13.5" thickBot="1">
      <c r="A238" s="1020"/>
      <c r="B238" s="959"/>
      <c r="C238" s="959"/>
      <c r="D238" s="1014"/>
      <c r="E238" s="71">
        <v>2017</v>
      </c>
      <c r="F238" s="65" t="s">
        <v>2</v>
      </c>
      <c r="G238" s="61"/>
      <c r="H238" s="62"/>
      <c r="I238" s="62"/>
      <c r="J238" s="64">
        <f t="shared" si="125"/>
        <v>0</v>
      </c>
      <c r="K238" s="63"/>
      <c r="L238" s="62"/>
      <c r="M238" s="62"/>
      <c r="N238" s="62"/>
      <c r="O238" s="62"/>
      <c r="P238" s="62"/>
      <c r="Q238" s="62"/>
      <c r="R238" s="60">
        <f t="shared" si="126"/>
        <v>0</v>
      </c>
      <c r="S238" s="61"/>
      <c r="T238" s="61"/>
      <c r="U238" s="60">
        <f t="shared" si="127"/>
        <v>0</v>
      </c>
      <c r="V238" s="61"/>
      <c r="W238" s="61"/>
      <c r="X238" s="60">
        <f t="shared" si="128"/>
        <v>0</v>
      </c>
      <c r="Y238" s="61"/>
      <c r="Z238" s="61"/>
      <c r="AA238" s="60">
        <f t="shared" si="129"/>
        <v>0</v>
      </c>
      <c r="AB238" s="61"/>
      <c r="AC238" s="61"/>
      <c r="AD238" s="60">
        <f t="shared" si="130"/>
        <v>0</v>
      </c>
      <c r="AE238" s="61"/>
      <c r="AF238" s="61"/>
      <c r="AG238" s="60">
        <f t="shared" si="131"/>
        <v>0</v>
      </c>
      <c r="AH238" s="61"/>
      <c r="AI238" s="61"/>
      <c r="AJ238" s="60">
        <f t="shared" si="132"/>
        <v>0</v>
      </c>
      <c r="AK238" s="60"/>
      <c r="AL238" s="51">
        <f t="shared" si="133"/>
        <v>0</v>
      </c>
      <c r="AM238" s="965"/>
      <c r="AN238" s="965"/>
      <c r="AO238" s="965"/>
      <c r="AP238" s="965"/>
      <c r="AQ238" s="50"/>
      <c r="AR238" s="968"/>
      <c r="AS238" s="970"/>
      <c r="AT238" s="567"/>
    </row>
    <row r="239" spans="1:46" ht="25.5">
      <c r="A239" s="1020"/>
      <c r="B239" s="959"/>
      <c r="C239" s="959"/>
      <c r="D239" s="1014"/>
      <c r="E239" s="71">
        <v>2018</v>
      </c>
      <c r="F239" s="65" t="s">
        <v>765</v>
      </c>
      <c r="G239" s="61"/>
      <c r="H239" s="62"/>
      <c r="I239" s="62"/>
      <c r="J239" s="64">
        <f t="shared" si="125"/>
        <v>0</v>
      </c>
      <c r="K239" s="63"/>
      <c r="L239" s="62"/>
      <c r="M239" s="62"/>
      <c r="N239" s="62"/>
      <c r="O239" s="62"/>
      <c r="P239" s="62"/>
      <c r="Q239" s="62"/>
      <c r="R239" s="60">
        <f t="shared" si="126"/>
        <v>0</v>
      </c>
      <c r="S239" s="61"/>
      <c r="T239" s="61"/>
      <c r="U239" s="60">
        <f t="shared" si="127"/>
        <v>0</v>
      </c>
      <c r="V239" s="61"/>
      <c r="W239" s="61"/>
      <c r="X239" s="60">
        <f t="shared" si="128"/>
        <v>0</v>
      </c>
      <c r="Y239" s="61"/>
      <c r="Z239" s="61"/>
      <c r="AA239" s="60">
        <f t="shared" si="129"/>
        <v>0</v>
      </c>
      <c r="AB239" s="61"/>
      <c r="AC239" s="61"/>
      <c r="AD239" s="60">
        <f t="shared" si="130"/>
        <v>0</v>
      </c>
      <c r="AE239" s="61"/>
      <c r="AF239" s="61"/>
      <c r="AG239" s="60">
        <f t="shared" si="131"/>
        <v>0</v>
      </c>
      <c r="AH239" s="61"/>
      <c r="AI239" s="61"/>
      <c r="AJ239" s="60">
        <f t="shared" si="132"/>
        <v>0</v>
      </c>
      <c r="AK239" s="60"/>
      <c r="AL239" s="51">
        <f t="shared" si="133"/>
        <v>0</v>
      </c>
      <c r="AM239" s="965"/>
      <c r="AN239" s="965"/>
      <c r="AO239" s="965"/>
      <c r="AP239" s="965"/>
      <c r="AQ239" s="50"/>
      <c r="AR239" s="968"/>
      <c r="AS239" s="970"/>
      <c r="AT239" s="567"/>
    </row>
    <row r="240" spans="1:46" ht="26.25" thickBot="1">
      <c r="A240" s="1022"/>
      <c r="B240" s="960"/>
      <c r="C240" s="960"/>
      <c r="D240" s="1015"/>
      <c r="E240" s="65">
        <v>2018</v>
      </c>
      <c r="F240" s="65" t="s">
        <v>764</v>
      </c>
      <c r="G240" s="126"/>
      <c r="H240" s="159"/>
      <c r="I240" s="159"/>
      <c r="J240" s="154">
        <f t="shared" si="125"/>
        <v>0</v>
      </c>
      <c r="K240" s="153"/>
      <c r="L240" s="152"/>
      <c r="M240" s="159"/>
      <c r="N240" s="159"/>
      <c r="O240" s="159"/>
      <c r="P240" s="159"/>
      <c r="Q240" s="159"/>
      <c r="R240" s="54">
        <f t="shared" si="126"/>
        <v>0</v>
      </c>
      <c r="S240" s="159"/>
      <c r="T240" s="159"/>
      <c r="U240" s="54">
        <f t="shared" si="127"/>
        <v>0</v>
      </c>
      <c r="V240" s="159"/>
      <c r="W240" s="159"/>
      <c r="X240" s="54">
        <f t="shared" si="128"/>
        <v>0</v>
      </c>
      <c r="Y240" s="159"/>
      <c r="Z240" s="159"/>
      <c r="AA240" s="54">
        <f t="shared" si="129"/>
        <v>0</v>
      </c>
      <c r="AB240" s="159"/>
      <c r="AC240" s="159"/>
      <c r="AD240" s="54">
        <f t="shared" si="130"/>
        <v>0</v>
      </c>
      <c r="AE240" s="159"/>
      <c r="AF240" s="159"/>
      <c r="AG240" s="54">
        <f t="shared" si="131"/>
        <v>0</v>
      </c>
      <c r="AH240" s="159"/>
      <c r="AI240" s="159"/>
      <c r="AJ240" s="54">
        <f t="shared" si="132"/>
        <v>0</v>
      </c>
      <c r="AK240" s="54"/>
      <c r="AL240" s="51">
        <f t="shared" si="133"/>
        <v>0</v>
      </c>
      <c r="AM240" s="966"/>
      <c r="AN240" s="966"/>
      <c r="AO240" s="966"/>
      <c r="AP240" s="966"/>
      <c r="AQ240" s="50"/>
      <c r="AR240" s="984"/>
      <c r="AS240" s="985"/>
      <c r="AT240" s="567"/>
    </row>
    <row r="241" spans="1:46" ht="13.5" thickBot="1">
      <c r="A241" s="1019" t="s">
        <v>763</v>
      </c>
      <c r="B241" s="958" t="s">
        <v>280</v>
      </c>
      <c r="C241" s="961" t="s">
        <v>1431</v>
      </c>
      <c r="D241" s="1013"/>
      <c r="E241" s="71">
        <v>2017</v>
      </c>
      <c r="F241" s="65" t="s">
        <v>2</v>
      </c>
      <c r="G241" s="67"/>
      <c r="H241" s="68"/>
      <c r="I241" s="68"/>
      <c r="J241" s="70">
        <f t="shared" si="125"/>
        <v>0</v>
      </c>
      <c r="K241" s="69"/>
      <c r="L241" s="68"/>
      <c r="M241" s="68"/>
      <c r="N241" s="68"/>
      <c r="O241" s="68"/>
      <c r="P241" s="68"/>
      <c r="Q241" s="68"/>
      <c r="R241" s="66">
        <f t="shared" si="126"/>
        <v>0</v>
      </c>
      <c r="S241" s="67"/>
      <c r="T241" s="67"/>
      <c r="U241" s="66">
        <f t="shared" si="127"/>
        <v>0</v>
      </c>
      <c r="V241" s="67"/>
      <c r="W241" s="67"/>
      <c r="X241" s="66">
        <f t="shared" si="128"/>
        <v>0</v>
      </c>
      <c r="Y241" s="67"/>
      <c r="Z241" s="67"/>
      <c r="AA241" s="66">
        <f t="shared" si="129"/>
        <v>0</v>
      </c>
      <c r="AB241" s="67"/>
      <c r="AC241" s="67"/>
      <c r="AD241" s="66">
        <f t="shared" si="130"/>
        <v>0</v>
      </c>
      <c r="AE241" s="67"/>
      <c r="AF241" s="67"/>
      <c r="AG241" s="66">
        <f t="shared" si="131"/>
        <v>0</v>
      </c>
      <c r="AH241" s="67"/>
      <c r="AI241" s="67"/>
      <c r="AJ241" s="66">
        <f t="shared" si="132"/>
        <v>0</v>
      </c>
      <c r="AK241" s="66"/>
      <c r="AL241" s="51">
        <f t="shared" si="133"/>
        <v>0</v>
      </c>
      <c r="AM241" s="964">
        <f>SUM(AL241:AL244)</f>
        <v>0</v>
      </c>
      <c r="AN241" s="964"/>
      <c r="AO241" s="964"/>
      <c r="AP241" s="964">
        <f>AM241-AN241-AO241</f>
        <v>0</v>
      </c>
      <c r="AQ241" s="50"/>
      <c r="AR241" s="967"/>
      <c r="AS241" s="969"/>
      <c r="AT241" s="567"/>
    </row>
    <row r="242" spans="1:46" ht="39" thickBot="1">
      <c r="A242" s="1020"/>
      <c r="B242" s="959"/>
      <c r="C242" s="962"/>
      <c r="D242" s="1014"/>
      <c r="E242" s="71">
        <v>2017</v>
      </c>
      <c r="F242" s="65" t="s">
        <v>1047</v>
      </c>
      <c r="G242" s="61"/>
      <c r="H242" s="62"/>
      <c r="I242" s="62"/>
      <c r="J242" s="64">
        <f t="shared" si="125"/>
        <v>0</v>
      </c>
      <c r="K242" s="63"/>
      <c r="L242" s="62"/>
      <c r="M242" s="62"/>
      <c r="N242" s="62"/>
      <c r="O242" s="62"/>
      <c r="P242" s="62"/>
      <c r="Q242" s="62"/>
      <c r="R242" s="60">
        <f t="shared" si="126"/>
        <v>0</v>
      </c>
      <c r="S242" s="61"/>
      <c r="T242" s="61"/>
      <c r="U242" s="60">
        <f t="shared" si="127"/>
        <v>0</v>
      </c>
      <c r="V242" s="61"/>
      <c r="W242" s="61"/>
      <c r="X242" s="60">
        <f t="shared" si="128"/>
        <v>0</v>
      </c>
      <c r="Y242" s="61"/>
      <c r="Z242" s="61"/>
      <c r="AA242" s="60">
        <f t="shared" si="129"/>
        <v>0</v>
      </c>
      <c r="AB242" s="61"/>
      <c r="AC242" s="61"/>
      <c r="AD242" s="60">
        <f t="shared" si="130"/>
        <v>0</v>
      </c>
      <c r="AE242" s="61"/>
      <c r="AF242" s="61"/>
      <c r="AG242" s="60">
        <f t="shared" si="131"/>
        <v>0</v>
      </c>
      <c r="AH242" s="61"/>
      <c r="AI242" s="61"/>
      <c r="AJ242" s="60">
        <f t="shared" si="132"/>
        <v>0</v>
      </c>
      <c r="AK242" s="60"/>
      <c r="AL242" s="51">
        <f t="shared" si="133"/>
        <v>0</v>
      </c>
      <c r="AM242" s="965"/>
      <c r="AN242" s="965"/>
      <c r="AO242" s="965"/>
      <c r="AP242" s="965"/>
      <c r="AQ242" s="50"/>
      <c r="AR242" s="968"/>
      <c r="AS242" s="970"/>
      <c r="AT242" s="567"/>
    </row>
    <row r="243" spans="1:46" ht="51">
      <c r="A243" s="1020"/>
      <c r="B243" s="959"/>
      <c r="C243" s="962"/>
      <c r="D243" s="1014"/>
      <c r="E243" s="71">
        <v>2018</v>
      </c>
      <c r="F243" s="65" t="s">
        <v>1046</v>
      </c>
      <c r="G243" s="61"/>
      <c r="H243" s="62"/>
      <c r="I243" s="62"/>
      <c r="J243" s="64">
        <f t="shared" si="125"/>
        <v>0</v>
      </c>
      <c r="K243" s="63"/>
      <c r="L243" s="62"/>
      <c r="M243" s="62"/>
      <c r="N243" s="62"/>
      <c r="O243" s="62"/>
      <c r="P243" s="62"/>
      <c r="Q243" s="62"/>
      <c r="R243" s="60">
        <f t="shared" si="126"/>
        <v>0</v>
      </c>
      <c r="S243" s="61"/>
      <c r="T243" s="61"/>
      <c r="U243" s="60">
        <f t="shared" si="127"/>
        <v>0</v>
      </c>
      <c r="V243" s="61"/>
      <c r="W243" s="61"/>
      <c r="X243" s="60">
        <f t="shared" si="128"/>
        <v>0</v>
      </c>
      <c r="Y243" s="61"/>
      <c r="Z243" s="61"/>
      <c r="AA243" s="60">
        <f t="shared" si="129"/>
        <v>0</v>
      </c>
      <c r="AB243" s="61"/>
      <c r="AC243" s="61"/>
      <c r="AD243" s="60">
        <f t="shared" si="130"/>
        <v>0</v>
      </c>
      <c r="AE243" s="61"/>
      <c r="AF243" s="61"/>
      <c r="AG243" s="60">
        <f t="shared" si="131"/>
        <v>0</v>
      </c>
      <c r="AH243" s="61"/>
      <c r="AI243" s="61"/>
      <c r="AJ243" s="60">
        <f t="shared" si="132"/>
        <v>0</v>
      </c>
      <c r="AK243" s="60"/>
      <c r="AL243" s="51">
        <f t="shared" si="133"/>
        <v>0</v>
      </c>
      <c r="AM243" s="965"/>
      <c r="AN243" s="965"/>
      <c r="AO243" s="965"/>
      <c r="AP243" s="965"/>
      <c r="AQ243" s="50"/>
      <c r="AR243" s="968"/>
      <c r="AS243" s="970"/>
      <c r="AT243" s="567"/>
    </row>
    <row r="244" spans="1:46" ht="51.75" thickBot="1">
      <c r="A244" s="1021"/>
      <c r="B244" s="960"/>
      <c r="C244" s="963"/>
      <c r="D244" s="1015"/>
      <c r="E244" s="65">
        <v>2018</v>
      </c>
      <c r="F244" s="65" t="s">
        <v>1048</v>
      </c>
      <c r="G244" s="58"/>
      <c r="H244" s="53"/>
      <c r="I244" s="53"/>
      <c r="J244" s="57">
        <f t="shared" si="125"/>
        <v>0</v>
      </c>
      <c r="K244" s="56"/>
      <c r="L244" s="55"/>
      <c r="M244" s="53"/>
      <c r="N244" s="53"/>
      <c r="O244" s="53"/>
      <c r="P244" s="53"/>
      <c r="Q244" s="53"/>
      <c r="R244" s="54">
        <f t="shared" si="126"/>
        <v>0</v>
      </c>
      <c r="S244" s="53"/>
      <c r="T244" s="53"/>
      <c r="U244" s="52">
        <f t="shared" si="127"/>
        <v>0</v>
      </c>
      <c r="V244" s="53"/>
      <c r="W244" s="53"/>
      <c r="X244" s="52">
        <f t="shared" si="128"/>
        <v>0</v>
      </c>
      <c r="Y244" s="53"/>
      <c r="Z244" s="53"/>
      <c r="AA244" s="52">
        <f t="shared" si="129"/>
        <v>0</v>
      </c>
      <c r="AB244" s="53"/>
      <c r="AC244" s="53"/>
      <c r="AD244" s="52">
        <f t="shared" si="130"/>
        <v>0</v>
      </c>
      <c r="AE244" s="53"/>
      <c r="AF244" s="53"/>
      <c r="AG244" s="52">
        <f t="shared" si="131"/>
        <v>0</v>
      </c>
      <c r="AH244" s="53"/>
      <c r="AI244" s="53"/>
      <c r="AJ244" s="52">
        <f t="shared" si="132"/>
        <v>0</v>
      </c>
      <c r="AK244" s="52"/>
      <c r="AL244" s="51">
        <f t="shared" si="133"/>
        <v>0</v>
      </c>
      <c r="AM244" s="966"/>
      <c r="AN244" s="966"/>
      <c r="AO244" s="966"/>
      <c r="AP244" s="966"/>
      <c r="AQ244" s="50"/>
      <c r="AR244" s="968"/>
      <c r="AS244" s="970"/>
      <c r="AT244" s="567"/>
    </row>
    <row r="245" spans="1:46" ht="13.5" thickBot="1">
      <c r="A245" s="1019" t="s">
        <v>1430</v>
      </c>
      <c r="B245" s="958" t="s">
        <v>280</v>
      </c>
      <c r="C245" s="958" t="s">
        <v>1429</v>
      </c>
      <c r="D245" s="1013"/>
      <c r="E245" s="71">
        <v>2017</v>
      </c>
      <c r="F245" s="65" t="s">
        <v>2</v>
      </c>
      <c r="G245" s="67"/>
      <c r="H245" s="68"/>
      <c r="I245" s="68"/>
      <c r="J245" s="70">
        <f t="shared" ref="J245:J252" si="134">G245*H245*I245</f>
        <v>0</v>
      </c>
      <c r="K245" s="69"/>
      <c r="L245" s="68"/>
      <c r="M245" s="68"/>
      <c r="N245" s="68"/>
      <c r="O245" s="68"/>
      <c r="P245" s="68"/>
      <c r="Q245" s="68"/>
      <c r="R245" s="66">
        <f t="shared" ref="R245:R252" si="135">(K245*L245*M245*N245)+(K245*L245*P245)+O245+(K245*L245*Q245)</f>
        <v>0</v>
      </c>
      <c r="S245" s="67"/>
      <c r="T245" s="67"/>
      <c r="U245" s="66">
        <f t="shared" ref="U245:U252" si="136">S245*T245</f>
        <v>0</v>
      </c>
      <c r="V245" s="67"/>
      <c r="W245" s="67"/>
      <c r="X245" s="66">
        <f t="shared" ref="X245:X252" si="137">W245*V245</f>
        <v>0</v>
      </c>
      <c r="Y245" s="67"/>
      <c r="Z245" s="67"/>
      <c r="AA245" s="66">
        <f t="shared" ref="AA245:AA252" si="138">Y245*Z245</f>
        <v>0</v>
      </c>
      <c r="AB245" s="67"/>
      <c r="AC245" s="67"/>
      <c r="AD245" s="66">
        <f t="shared" ref="AD245:AD252" si="139">AB245*AC245</f>
        <v>0</v>
      </c>
      <c r="AE245" s="67"/>
      <c r="AF245" s="67"/>
      <c r="AG245" s="66">
        <f t="shared" ref="AG245:AG252" si="140">AE245*AF245</f>
        <v>0</v>
      </c>
      <c r="AH245" s="67"/>
      <c r="AI245" s="67"/>
      <c r="AJ245" s="66">
        <f t="shared" ref="AJ245:AJ252" si="141">AI245+AH245</f>
        <v>0</v>
      </c>
      <c r="AK245" s="66"/>
      <c r="AL245" s="51">
        <f t="shared" ref="AL245:AL252" si="142">AJ245+AG245+AD245+AA245+X245+U245+R245+J245+AK245</f>
        <v>0</v>
      </c>
      <c r="AM245" s="964">
        <f>SUM(AL245:AL248)</f>
        <v>0</v>
      </c>
      <c r="AN245" s="964"/>
      <c r="AO245" s="964"/>
      <c r="AP245" s="964">
        <f>AM245-AN245-AO245</f>
        <v>0</v>
      </c>
      <c r="AQ245" s="50"/>
      <c r="AR245" s="968"/>
      <c r="AS245" s="970"/>
      <c r="AT245" s="567"/>
    </row>
    <row r="246" spans="1:46" ht="26.25" thickBot="1">
      <c r="A246" s="1020"/>
      <c r="B246" s="959"/>
      <c r="C246" s="959"/>
      <c r="D246" s="1014"/>
      <c r="E246" s="71">
        <v>2017</v>
      </c>
      <c r="F246" s="65" t="s">
        <v>1050</v>
      </c>
      <c r="G246" s="61"/>
      <c r="H246" s="62"/>
      <c r="I246" s="62"/>
      <c r="J246" s="64">
        <f t="shared" si="134"/>
        <v>0</v>
      </c>
      <c r="K246" s="63"/>
      <c r="L246" s="62"/>
      <c r="M246" s="62"/>
      <c r="N246" s="62"/>
      <c r="O246" s="62"/>
      <c r="P246" s="62"/>
      <c r="Q246" s="62"/>
      <c r="R246" s="60">
        <f t="shared" si="135"/>
        <v>0</v>
      </c>
      <c r="S246" s="61"/>
      <c r="T246" s="61"/>
      <c r="U246" s="60">
        <f t="shared" si="136"/>
        <v>0</v>
      </c>
      <c r="V246" s="61"/>
      <c r="W246" s="61"/>
      <c r="X246" s="60">
        <f t="shared" si="137"/>
        <v>0</v>
      </c>
      <c r="Y246" s="61"/>
      <c r="Z246" s="61"/>
      <c r="AA246" s="60">
        <f t="shared" si="138"/>
        <v>0</v>
      </c>
      <c r="AB246" s="61"/>
      <c r="AC246" s="61"/>
      <c r="AD246" s="60">
        <f t="shared" si="139"/>
        <v>0</v>
      </c>
      <c r="AE246" s="61"/>
      <c r="AF246" s="61"/>
      <c r="AG246" s="60">
        <f t="shared" si="140"/>
        <v>0</v>
      </c>
      <c r="AH246" s="61"/>
      <c r="AI246" s="61"/>
      <c r="AJ246" s="60">
        <f t="shared" si="141"/>
        <v>0</v>
      </c>
      <c r="AK246" s="60"/>
      <c r="AL246" s="51">
        <f t="shared" si="142"/>
        <v>0</v>
      </c>
      <c r="AM246" s="965"/>
      <c r="AN246" s="965"/>
      <c r="AO246" s="965"/>
      <c r="AP246" s="965"/>
      <c r="AQ246" s="50"/>
      <c r="AR246" s="968"/>
      <c r="AS246" s="970"/>
      <c r="AT246" s="567"/>
    </row>
    <row r="247" spans="1:46" ht="25.5">
      <c r="A247" s="1020"/>
      <c r="B247" s="959"/>
      <c r="C247" s="959"/>
      <c r="D247" s="1014"/>
      <c r="E247" s="71">
        <v>2018</v>
      </c>
      <c r="F247" s="65" t="s">
        <v>1051</v>
      </c>
      <c r="G247" s="61"/>
      <c r="H247" s="62"/>
      <c r="I247" s="62"/>
      <c r="J247" s="64">
        <f t="shared" si="134"/>
        <v>0</v>
      </c>
      <c r="K247" s="63"/>
      <c r="L247" s="62"/>
      <c r="M247" s="62"/>
      <c r="N247" s="62"/>
      <c r="O247" s="62"/>
      <c r="P247" s="62"/>
      <c r="Q247" s="62"/>
      <c r="R247" s="60">
        <f t="shared" si="135"/>
        <v>0</v>
      </c>
      <c r="S247" s="61"/>
      <c r="T247" s="61"/>
      <c r="U247" s="60">
        <f t="shared" si="136"/>
        <v>0</v>
      </c>
      <c r="V247" s="61"/>
      <c r="W247" s="61"/>
      <c r="X247" s="60">
        <f t="shared" si="137"/>
        <v>0</v>
      </c>
      <c r="Y247" s="61"/>
      <c r="Z247" s="61"/>
      <c r="AA247" s="60">
        <f t="shared" si="138"/>
        <v>0</v>
      </c>
      <c r="AB247" s="61"/>
      <c r="AC247" s="61"/>
      <c r="AD247" s="60">
        <f t="shared" si="139"/>
        <v>0</v>
      </c>
      <c r="AE247" s="61"/>
      <c r="AF247" s="61"/>
      <c r="AG247" s="60">
        <f t="shared" si="140"/>
        <v>0</v>
      </c>
      <c r="AH247" s="61"/>
      <c r="AI247" s="61"/>
      <c r="AJ247" s="60">
        <f t="shared" si="141"/>
        <v>0</v>
      </c>
      <c r="AK247" s="60"/>
      <c r="AL247" s="51">
        <f t="shared" si="142"/>
        <v>0</v>
      </c>
      <c r="AM247" s="965"/>
      <c r="AN247" s="965"/>
      <c r="AO247" s="965"/>
      <c r="AP247" s="965"/>
      <c r="AQ247" s="50"/>
      <c r="AR247" s="968"/>
      <c r="AS247" s="970"/>
      <c r="AT247" s="567"/>
    </row>
    <row r="248" spans="1:46" ht="26.25" thickBot="1">
      <c r="A248" s="1022"/>
      <c r="B248" s="960"/>
      <c r="C248" s="960"/>
      <c r="D248" s="1015"/>
      <c r="E248" s="65">
        <v>2018</v>
      </c>
      <c r="F248" s="65" t="s">
        <v>1052</v>
      </c>
      <c r="G248" s="126"/>
      <c r="H248" s="159"/>
      <c r="I248" s="159"/>
      <c r="J248" s="154">
        <f t="shared" si="134"/>
        <v>0</v>
      </c>
      <c r="K248" s="153"/>
      <c r="L248" s="152"/>
      <c r="M248" s="159"/>
      <c r="N248" s="159"/>
      <c r="O248" s="159"/>
      <c r="P248" s="159"/>
      <c r="Q248" s="159"/>
      <c r="R248" s="54">
        <f t="shared" si="135"/>
        <v>0</v>
      </c>
      <c r="S248" s="159"/>
      <c r="T248" s="159"/>
      <c r="U248" s="54">
        <f t="shared" si="136"/>
        <v>0</v>
      </c>
      <c r="V248" s="159"/>
      <c r="W248" s="159"/>
      <c r="X248" s="54">
        <f t="shared" si="137"/>
        <v>0</v>
      </c>
      <c r="Y248" s="159"/>
      <c r="Z248" s="159"/>
      <c r="AA248" s="54">
        <f t="shared" si="138"/>
        <v>0</v>
      </c>
      <c r="AB248" s="159"/>
      <c r="AC248" s="159"/>
      <c r="AD248" s="54">
        <f t="shared" si="139"/>
        <v>0</v>
      </c>
      <c r="AE248" s="159"/>
      <c r="AF248" s="159"/>
      <c r="AG248" s="54">
        <f t="shared" si="140"/>
        <v>0</v>
      </c>
      <c r="AH248" s="159"/>
      <c r="AI248" s="159"/>
      <c r="AJ248" s="54">
        <f t="shared" si="141"/>
        <v>0</v>
      </c>
      <c r="AK248" s="54"/>
      <c r="AL248" s="51">
        <f t="shared" si="142"/>
        <v>0</v>
      </c>
      <c r="AM248" s="966"/>
      <c r="AN248" s="966"/>
      <c r="AO248" s="966"/>
      <c r="AP248" s="966"/>
      <c r="AQ248" s="50"/>
      <c r="AR248" s="984"/>
      <c r="AS248" s="985"/>
      <c r="AT248" s="567"/>
    </row>
    <row r="249" spans="1:46" ht="13.5" thickBot="1">
      <c r="A249" s="1019" t="s">
        <v>763</v>
      </c>
      <c r="B249" s="1249" t="s">
        <v>1035</v>
      </c>
      <c r="C249" s="958" t="s">
        <v>762</v>
      </c>
      <c r="D249" s="1013"/>
      <c r="E249" s="71">
        <v>2017</v>
      </c>
      <c r="F249" s="65" t="s">
        <v>2</v>
      </c>
      <c r="G249" s="67"/>
      <c r="H249" s="68"/>
      <c r="I249" s="68"/>
      <c r="J249" s="70">
        <f t="shared" si="134"/>
        <v>0</v>
      </c>
      <c r="K249" s="69"/>
      <c r="L249" s="68"/>
      <c r="M249" s="68"/>
      <c r="N249" s="68"/>
      <c r="O249" s="68"/>
      <c r="P249" s="68"/>
      <c r="Q249" s="68"/>
      <c r="R249" s="66">
        <f t="shared" si="135"/>
        <v>0</v>
      </c>
      <c r="S249" s="67"/>
      <c r="T249" s="67"/>
      <c r="U249" s="66">
        <f t="shared" si="136"/>
        <v>0</v>
      </c>
      <c r="V249" s="67"/>
      <c r="W249" s="67"/>
      <c r="X249" s="66">
        <f t="shared" si="137"/>
        <v>0</v>
      </c>
      <c r="Y249" s="67"/>
      <c r="Z249" s="67"/>
      <c r="AA249" s="66">
        <f t="shared" si="138"/>
        <v>0</v>
      </c>
      <c r="AB249" s="67"/>
      <c r="AC249" s="67"/>
      <c r="AD249" s="66">
        <f t="shared" si="139"/>
        <v>0</v>
      </c>
      <c r="AE249" s="67"/>
      <c r="AF249" s="67"/>
      <c r="AG249" s="66">
        <f t="shared" si="140"/>
        <v>0</v>
      </c>
      <c r="AH249" s="67"/>
      <c r="AI249" s="67"/>
      <c r="AJ249" s="66">
        <f t="shared" si="141"/>
        <v>0</v>
      </c>
      <c r="AK249" s="66"/>
      <c r="AL249" s="51">
        <f t="shared" si="142"/>
        <v>0</v>
      </c>
      <c r="AM249" s="964">
        <f>SUM(AL249:AL252)</f>
        <v>0</v>
      </c>
      <c r="AN249" s="964"/>
      <c r="AO249" s="964"/>
      <c r="AP249" s="964">
        <f>AM249-AN249-AO249</f>
        <v>0</v>
      </c>
      <c r="AQ249" s="50"/>
      <c r="AR249" s="967"/>
      <c r="AS249" s="969"/>
      <c r="AT249" s="567"/>
    </row>
    <row r="250" spans="1:46" ht="26.25" thickBot="1">
      <c r="A250" s="1020"/>
      <c r="B250" s="1250"/>
      <c r="C250" s="959"/>
      <c r="D250" s="1014"/>
      <c r="E250" s="71">
        <v>2017</v>
      </c>
      <c r="F250" s="65" t="s">
        <v>279</v>
      </c>
      <c r="G250" s="61"/>
      <c r="H250" s="62"/>
      <c r="I250" s="62"/>
      <c r="J250" s="64">
        <f t="shared" si="134"/>
        <v>0</v>
      </c>
      <c r="K250" s="63"/>
      <c r="L250" s="62"/>
      <c r="M250" s="62"/>
      <c r="N250" s="62"/>
      <c r="O250" s="62"/>
      <c r="P250" s="62"/>
      <c r="Q250" s="62"/>
      <c r="R250" s="60">
        <f t="shared" si="135"/>
        <v>0</v>
      </c>
      <c r="S250" s="61"/>
      <c r="T250" s="61"/>
      <c r="U250" s="60">
        <f t="shared" si="136"/>
        <v>0</v>
      </c>
      <c r="V250" s="61"/>
      <c r="W250" s="61"/>
      <c r="X250" s="60">
        <f t="shared" si="137"/>
        <v>0</v>
      </c>
      <c r="Y250" s="61"/>
      <c r="Z250" s="61"/>
      <c r="AA250" s="60">
        <f t="shared" si="138"/>
        <v>0</v>
      </c>
      <c r="AB250" s="61"/>
      <c r="AC250" s="61"/>
      <c r="AD250" s="60">
        <f t="shared" si="139"/>
        <v>0</v>
      </c>
      <c r="AE250" s="61"/>
      <c r="AF250" s="61"/>
      <c r="AG250" s="60">
        <f t="shared" si="140"/>
        <v>0</v>
      </c>
      <c r="AH250" s="61"/>
      <c r="AI250" s="61"/>
      <c r="AJ250" s="60">
        <f t="shared" si="141"/>
        <v>0</v>
      </c>
      <c r="AK250" s="60"/>
      <c r="AL250" s="51">
        <f t="shared" si="142"/>
        <v>0</v>
      </c>
      <c r="AM250" s="965"/>
      <c r="AN250" s="965"/>
      <c r="AO250" s="965"/>
      <c r="AP250" s="965"/>
      <c r="AQ250" s="50"/>
      <c r="AR250" s="968"/>
      <c r="AS250" s="970"/>
      <c r="AT250" s="567"/>
    </row>
    <row r="251" spans="1:46" ht="25.5">
      <c r="A251" s="1020"/>
      <c r="B251" s="1250"/>
      <c r="C251" s="959"/>
      <c r="D251" s="1014"/>
      <c r="E251" s="71">
        <v>2018</v>
      </c>
      <c r="F251" s="65" t="s">
        <v>278</v>
      </c>
      <c r="G251" s="61"/>
      <c r="H251" s="62"/>
      <c r="I251" s="62"/>
      <c r="J251" s="64">
        <f t="shared" si="134"/>
        <v>0</v>
      </c>
      <c r="K251" s="63"/>
      <c r="L251" s="62"/>
      <c r="M251" s="62"/>
      <c r="N251" s="62"/>
      <c r="O251" s="62"/>
      <c r="P251" s="62"/>
      <c r="Q251" s="62"/>
      <c r="R251" s="60">
        <f t="shared" si="135"/>
        <v>0</v>
      </c>
      <c r="S251" s="61"/>
      <c r="T251" s="61"/>
      <c r="U251" s="60">
        <f t="shared" si="136"/>
        <v>0</v>
      </c>
      <c r="V251" s="61"/>
      <c r="W251" s="61"/>
      <c r="X251" s="60">
        <f t="shared" si="137"/>
        <v>0</v>
      </c>
      <c r="Y251" s="61"/>
      <c r="Z251" s="61"/>
      <c r="AA251" s="60">
        <f t="shared" si="138"/>
        <v>0</v>
      </c>
      <c r="AB251" s="61"/>
      <c r="AC251" s="61"/>
      <c r="AD251" s="60">
        <f t="shared" si="139"/>
        <v>0</v>
      </c>
      <c r="AE251" s="61"/>
      <c r="AF251" s="61"/>
      <c r="AG251" s="60">
        <f t="shared" si="140"/>
        <v>0</v>
      </c>
      <c r="AH251" s="61"/>
      <c r="AI251" s="61"/>
      <c r="AJ251" s="60">
        <f t="shared" si="141"/>
        <v>0</v>
      </c>
      <c r="AK251" s="60"/>
      <c r="AL251" s="51">
        <f t="shared" si="142"/>
        <v>0</v>
      </c>
      <c r="AM251" s="965"/>
      <c r="AN251" s="965"/>
      <c r="AO251" s="965"/>
      <c r="AP251" s="965"/>
      <c r="AQ251" s="50"/>
      <c r="AR251" s="968"/>
      <c r="AS251" s="970"/>
      <c r="AT251" s="567"/>
    </row>
    <row r="252" spans="1:46" ht="26.25" thickBot="1">
      <c r="A252" s="1021"/>
      <c r="B252" s="1251"/>
      <c r="C252" s="960"/>
      <c r="D252" s="1015"/>
      <c r="E252" s="65">
        <v>2018</v>
      </c>
      <c r="F252" s="65" t="s">
        <v>277</v>
      </c>
      <c r="G252" s="58"/>
      <c r="H252" s="53"/>
      <c r="I252" s="53"/>
      <c r="J252" s="57">
        <f t="shared" si="134"/>
        <v>0</v>
      </c>
      <c r="K252" s="56"/>
      <c r="L252" s="55"/>
      <c r="M252" s="53"/>
      <c r="N252" s="53"/>
      <c r="O252" s="53"/>
      <c r="P252" s="53"/>
      <c r="Q252" s="53"/>
      <c r="R252" s="54">
        <f t="shared" si="135"/>
        <v>0</v>
      </c>
      <c r="S252" s="53"/>
      <c r="T252" s="53"/>
      <c r="U252" s="52">
        <f t="shared" si="136"/>
        <v>0</v>
      </c>
      <c r="V252" s="53"/>
      <c r="W252" s="53"/>
      <c r="X252" s="52">
        <f t="shared" si="137"/>
        <v>0</v>
      </c>
      <c r="Y252" s="53"/>
      <c r="Z252" s="53"/>
      <c r="AA252" s="52">
        <f t="shared" si="138"/>
        <v>0</v>
      </c>
      <c r="AB252" s="53"/>
      <c r="AC252" s="53"/>
      <c r="AD252" s="52">
        <f t="shared" si="139"/>
        <v>0</v>
      </c>
      <c r="AE252" s="53"/>
      <c r="AF252" s="53"/>
      <c r="AG252" s="52">
        <f t="shared" si="140"/>
        <v>0</v>
      </c>
      <c r="AH252" s="53"/>
      <c r="AI252" s="53"/>
      <c r="AJ252" s="52">
        <f t="shared" si="141"/>
        <v>0</v>
      </c>
      <c r="AK252" s="52"/>
      <c r="AL252" s="51">
        <f t="shared" si="142"/>
        <v>0</v>
      </c>
      <c r="AM252" s="966"/>
      <c r="AN252" s="966"/>
      <c r="AO252" s="966"/>
      <c r="AP252" s="966"/>
      <c r="AQ252" s="50"/>
      <c r="AR252" s="968"/>
      <c r="AS252" s="970"/>
      <c r="AT252" s="567"/>
    </row>
    <row r="253" spans="1:46" s="150" customFormat="1" ht="37.5" customHeight="1" thickBot="1">
      <c r="A253" s="1016" t="s">
        <v>760</v>
      </c>
      <c r="B253" s="1017"/>
      <c r="C253" s="1017"/>
      <c r="D253" s="1017"/>
      <c r="E253" s="1017"/>
      <c r="F253" s="1018"/>
      <c r="G253" s="301"/>
      <c r="H253" s="301"/>
      <c r="I253" s="301"/>
      <c r="J253" s="301"/>
      <c r="K253" s="301"/>
      <c r="L253" s="301"/>
      <c r="M253" s="301"/>
      <c r="N253" s="301"/>
      <c r="O253" s="301"/>
      <c r="P253" s="301"/>
      <c r="Q253" s="301"/>
      <c r="R253" s="300"/>
      <c r="S253" s="178"/>
      <c r="T253" s="178"/>
      <c r="U253" s="181"/>
      <c r="V253" s="178"/>
      <c r="W253" s="178"/>
      <c r="X253" s="181"/>
      <c r="Y253" s="178"/>
      <c r="Z253" s="178"/>
      <c r="AA253" s="180"/>
      <c r="AB253" s="178"/>
      <c r="AC253" s="178"/>
      <c r="AD253" s="180"/>
      <c r="AE253" s="178"/>
      <c r="AF253" s="178"/>
      <c r="AG253" s="180"/>
      <c r="AH253" s="178"/>
      <c r="AI253" s="178"/>
      <c r="AJ253" s="180"/>
      <c r="AK253" s="180"/>
      <c r="AL253" s="302"/>
      <c r="AM253" s="179"/>
      <c r="AN253" s="178"/>
      <c r="AO253" s="178"/>
      <c r="AP253" s="177"/>
      <c r="AQ253" s="50"/>
      <c r="AR253" s="158"/>
      <c r="AS253" s="157"/>
      <c r="AT253" s="563"/>
    </row>
    <row r="254" spans="1:46" ht="26.25" thickBot="1">
      <c r="A254" s="1019" t="s">
        <v>759</v>
      </c>
      <c r="B254" s="958" t="s">
        <v>285</v>
      </c>
      <c r="C254" s="958" t="s">
        <v>758</v>
      </c>
      <c r="D254" s="961"/>
      <c r="E254" s="71">
        <v>2017</v>
      </c>
      <c r="F254" s="65" t="s">
        <v>276</v>
      </c>
      <c r="G254" s="67"/>
      <c r="H254" s="68"/>
      <c r="I254" s="68"/>
      <c r="J254" s="70">
        <f t="shared" ref="J254:J281" si="143">G254*H254*I254</f>
        <v>0</v>
      </c>
      <c r="K254" s="69">
        <v>1</v>
      </c>
      <c r="L254" s="68">
        <v>2</v>
      </c>
      <c r="M254" s="68">
        <v>30</v>
      </c>
      <c r="N254" s="68">
        <v>60</v>
      </c>
      <c r="O254" s="68">
        <v>150</v>
      </c>
      <c r="P254" s="68">
        <v>700</v>
      </c>
      <c r="Q254" s="68"/>
      <c r="R254" s="66">
        <f t="shared" ref="R254:R281" si="144">(K254*L254*M254*N254)+(K254*L254*P254)+O254+(K254*L254*Q254)</f>
        <v>5150</v>
      </c>
      <c r="S254" s="67">
        <v>2</v>
      </c>
      <c r="T254" s="67">
        <v>900</v>
      </c>
      <c r="U254" s="66">
        <f t="shared" ref="U254:U281" si="145">S254*T254</f>
        <v>1800</v>
      </c>
      <c r="V254" s="67">
        <v>2</v>
      </c>
      <c r="W254" s="67">
        <v>3000</v>
      </c>
      <c r="X254" s="66">
        <f t="shared" ref="X254:X281" si="146">W254*V254</f>
        <v>6000</v>
      </c>
      <c r="Y254" s="67"/>
      <c r="Z254" s="67"/>
      <c r="AA254" s="66">
        <f t="shared" ref="AA254:AA281" si="147">Y254*Z254</f>
        <v>0</v>
      </c>
      <c r="AB254" s="67"/>
      <c r="AC254" s="67"/>
      <c r="AD254" s="66">
        <f t="shared" ref="AD254:AD281" si="148">AB254*AC254</f>
        <v>0</v>
      </c>
      <c r="AE254" s="67"/>
      <c r="AF254" s="67"/>
      <c r="AG254" s="66">
        <f t="shared" ref="AG254:AG281" si="149">AE254*AF254</f>
        <v>0</v>
      </c>
      <c r="AH254" s="67"/>
      <c r="AI254" s="67"/>
      <c r="AJ254" s="66">
        <f t="shared" ref="AJ254:AJ281" si="150">AI254+AH254</f>
        <v>0</v>
      </c>
      <c r="AK254" s="66"/>
      <c r="AL254" s="51">
        <f t="shared" ref="AL254:AL285" si="151">AJ254+AG254+AD254+AA254+X254+U254+R254+J254+AK254</f>
        <v>12950</v>
      </c>
      <c r="AM254" s="964">
        <f>SUM(AL254:AL257)</f>
        <v>25900</v>
      </c>
      <c r="AN254" s="964"/>
      <c r="AO254" s="964"/>
      <c r="AP254" s="964">
        <f>AM254-AN254-AO254</f>
        <v>25900</v>
      </c>
      <c r="AQ254" s="50"/>
      <c r="AR254" s="968">
        <v>25900</v>
      </c>
      <c r="AS254" s="970"/>
      <c r="AT254" s="567"/>
    </row>
    <row r="255" spans="1:46" ht="26.25" thickBot="1">
      <c r="A255" s="1020"/>
      <c r="B255" s="959"/>
      <c r="C255" s="959"/>
      <c r="D255" s="962"/>
      <c r="E255" s="71">
        <v>2017</v>
      </c>
      <c r="F255" s="65" t="s">
        <v>275</v>
      </c>
      <c r="G255" s="61"/>
      <c r="H255" s="62"/>
      <c r="I255" s="62"/>
      <c r="J255" s="64">
        <f t="shared" si="143"/>
        <v>0</v>
      </c>
      <c r="K255" s="63">
        <v>1</v>
      </c>
      <c r="L255" s="62">
        <v>2</v>
      </c>
      <c r="M255" s="62">
        <v>30</v>
      </c>
      <c r="N255" s="62">
        <v>60</v>
      </c>
      <c r="O255" s="62">
        <v>150</v>
      </c>
      <c r="P255" s="62">
        <v>700</v>
      </c>
      <c r="Q255" s="62"/>
      <c r="R255" s="60">
        <f t="shared" si="144"/>
        <v>5150</v>
      </c>
      <c r="S255" s="61">
        <v>2</v>
      </c>
      <c r="T255" s="61">
        <v>900</v>
      </c>
      <c r="U255" s="60">
        <f t="shared" si="145"/>
        <v>1800</v>
      </c>
      <c r="V255" s="61">
        <v>2</v>
      </c>
      <c r="W255" s="61">
        <v>3000</v>
      </c>
      <c r="X255" s="60">
        <f t="shared" si="146"/>
        <v>6000</v>
      </c>
      <c r="Y255" s="61"/>
      <c r="Z255" s="61"/>
      <c r="AA255" s="60">
        <f t="shared" si="147"/>
        <v>0</v>
      </c>
      <c r="AB255" s="61"/>
      <c r="AC255" s="61"/>
      <c r="AD255" s="60">
        <f t="shared" si="148"/>
        <v>0</v>
      </c>
      <c r="AE255" s="61"/>
      <c r="AF255" s="61"/>
      <c r="AG255" s="60">
        <f t="shared" si="149"/>
        <v>0</v>
      </c>
      <c r="AH255" s="61"/>
      <c r="AI255" s="61"/>
      <c r="AJ255" s="60">
        <f t="shared" si="150"/>
        <v>0</v>
      </c>
      <c r="AK255" s="60"/>
      <c r="AL255" s="51">
        <f t="shared" si="151"/>
        <v>12950</v>
      </c>
      <c r="AM255" s="965"/>
      <c r="AN255" s="965"/>
      <c r="AO255" s="965"/>
      <c r="AP255" s="965"/>
      <c r="AQ255" s="50"/>
      <c r="AR255" s="968"/>
      <c r="AS255" s="970"/>
      <c r="AT255" s="567"/>
    </row>
    <row r="256" spans="1:46" ht="12.75">
      <c r="A256" s="1021"/>
      <c r="B256" s="959"/>
      <c r="C256" s="959"/>
      <c r="D256" s="962"/>
      <c r="E256" s="71">
        <v>2018</v>
      </c>
      <c r="F256" s="1255" t="s">
        <v>274</v>
      </c>
      <c r="G256" s="58"/>
      <c r="H256" s="55"/>
      <c r="I256" s="55"/>
      <c r="J256" s="64">
        <f t="shared" si="143"/>
        <v>0</v>
      </c>
      <c r="K256" s="56"/>
      <c r="L256" s="55"/>
      <c r="M256" s="55"/>
      <c r="N256" s="55"/>
      <c r="O256" s="55"/>
      <c r="P256" s="55"/>
      <c r="Q256" s="55"/>
      <c r="R256" s="60">
        <f t="shared" si="144"/>
        <v>0</v>
      </c>
      <c r="S256" s="58"/>
      <c r="T256" s="58"/>
      <c r="U256" s="60">
        <f t="shared" si="145"/>
        <v>0</v>
      </c>
      <c r="V256" s="58"/>
      <c r="W256" s="58"/>
      <c r="X256" s="60">
        <f t="shared" si="146"/>
        <v>0</v>
      </c>
      <c r="Y256" s="58"/>
      <c r="Z256" s="58"/>
      <c r="AA256" s="60">
        <f t="shared" si="147"/>
        <v>0</v>
      </c>
      <c r="AB256" s="58"/>
      <c r="AC256" s="58"/>
      <c r="AD256" s="60">
        <f t="shared" si="148"/>
        <v>0</v>
      </c>
      <c r="AE256" s="58"/>
      <c r="AF256" s="58"/>
      <c r="AG256" s="60">
        <f t="shared" si="149"/>
        <v>0</v>
      </c>
      <c r="AH256" s="58"/>
      <c r="AI256" s="58"/>
      <c r="AJ256" s="60">
        <f t="shared" si="150"/>
        <v>0</v>
      </c>
      <c r="AK256" s="60"/>
      <c r="AL256" s="51">
        <f t="shared" si="151"/>
        <v>0</v>
      </c>
      <c r="AM256" s="965"/>
      <c r="AN256" s="965"/>
      <c r="AO256" s="965"/>
      <c r="AP256" s="965"/>
      <c r="AQ256" s="50"/>
      <c r="AR256" s="968"/>
      <c r="AS256" s="970"/>
      <c r="AT256" s="567"/>
    </row>
    <row r="257" spans="1:46" ht="13.5" thickBot="1">
      <c r="A257" s="1022"/>
      <c r="B257" s="960"/>
      <c r="C257" s="960"/>
      <c r="D257" s="963"/>
      <c r="E257" s="65">
        <v>2018</v>
      </c>
      <c r="F257" s="1256"/>
      <c r="G257" s="126"/>
      <c r="H257" s="152"/>
      <c r="I257" s="152"/>
      <c r="J257" s="154">
        <f t="shared" si="143"/>
        <v>0</v>
      </c>
      <c r="K257" s="153"/>
      <c r="L257" s="152"/>
      <c r="M257" s="152"/>
      <c r="N257" s="152"/>
      <c r="O257" s="152"/>
      <c r="P257" s="152"/>
      <c r="Q257" s="152"/>
      <c r="R257" s="54">
        <f t="shared" si="144"/>
        <v>0</v>
      </c>
      <c r="S257" s="126"/>
      <c r="T257" s="126"/>
      <c r="U257" s="54">
        <f t="shared" si="145"/>
        <v>0</v>
      </c>
      <c r="V257" s="126"/>
      <c r="W257" s="126"/>
      <c r="X257" s="54">
        <f t="shared" si="146"/>
        <v>0</v>
      </c>
      <c r="Y257" s="126"/>
      <c r="Z257" s="126"/>
      <c r="AA257" s="54">
        <f t="shared" si="147"/>
        <v>0</v>
      </c>
      <c r="AB257" s="126"/>
      <c r="AC257" s="126"/>
      <c r="AD257" s="54">
        <f t="shared" si="148"/>
        <v>0</v>
      </c>
      <c r="AE257" s="126"/>
      <c r="AF257" s="126"/>
      <c r="AG257" s="54">
        <f t="shared" si="149"/>
        <v>0</v>
      </c>
      <c r="AH257" s="126"/>
      <c r="AI257" s="126"/>
      <c r="AJ257" s="54">
        <f t="shared" si="150"/>
        <v>0</v>
      </c>
      <c r="AK257" s="52"/>
      <c r="AL257" s="51">
        <f t="shared" si="151"/>
        <v>0</v>
      </c>
      <c r="AM257" s="966"/>
      <c r="AN257" s="966"/>
      <c r="AO257" s="966"/>
      <c r="AP257" s="966"/>
      <c r="AQ257" s="50"/>
      <c r="AR257" s="984"/>
      <c r="AS257" s="985"/>
      <c r="AT257" s="567"/>
    </row>
    <row r="258" spans="1:46" ht="13.5" thickBot="1">
      <c r="A258" s="1019" t="s">
        <v>757</v>
      </c>
      <c r="B258" s="958" t="s">
        <v>285</v>
      </c>
      <c r="C258" s="958" t="s">
        <v>756</v>
      </c>
      <c r="D258" s="961"/>
      <c r="E258" s="71">
        <v>2017</v>
      </c>
      <c r="F258" s="65" t="s">
        <v>2</v>
      </c>
      <c r="G258" s="67"/>
      <c r="H258" s="68"/>
      <c r="I258" s="68"/>
      <c r="J258" s="70">
        <f t="shared" si="143"/>
        <v>0</v>
      </c>
      <c r="K258" s="69">
        <v>1</v>
      </c>
      <c r="L258" s="68">
        <v>3</v>
      </c>
      <c r="M258" s="68">
        <v>30</v>
      </c>
      <c r="N258" s="68">
        <v>60</v>
      </c>
      <c r="O258" s="68">
        <v>150</v>
      </c>
      <c r="P258" s="68">
        <v>700</v>
      </c>
      <c r="Q258" s="68"/>
      <c r="R258" s="66">
        <f t="shared" si="144"/>
        <v>7650</v>
      </c>
      <c r="S258" s="67">
        <v>3</v>
      </c>
      <c r="T258" s="67">
        <v>900</v>
      </c>
      <c r="U258" s="66">
        <f t="shared" si="145"/>
        <v>2700</v>
      </c>
      <c r="V258" s="67">
        <v>3</v>
      </c>
      <c r="W258" s="67">
        <v>3000</v>
      </c>
      <c r="X258" s="66">
        <f t="shared" si="146"/>
        <v>9000</v>
      </c>
      <c r="Y258" s="67"/>
      <c r="Z258" s="67"/>
      <c r="AA258" s="66">
        <f t="shared" si="147"/>
        <v>0</v>
      </c>
      <c r="AB258" s="67"/>
      <c r="AC258" s="67"/>
      <c r="AD258" s="66">
        <f t="shared" si="148"/>
        <v>0</v>
      </c>
      <c r="AE258" s="67"/>
      <c r="AF258" s="67"/>
      <c r="AG258" s="66">
        <f t="shared" si="149"/>
        <v>0</v>
      </c>
      <c r="AH258" s="67"/>
      <c r="AI258" s="67"/>
      <c r="AJ258" s="66">
        <f t="shared" si="150"/>
        <v>0</v>
      </c>
      <c r="AK258" s="66"/>
      <c r="AL258" s="51">
        <f t="shared" si="151"/>
        <v>19350</v>
      </c>
      <c r="AM258" s="964">
        <f>SUM(AL258:AL261)</f>
        <v>19350</v>
      </c>
      <c r="AN258" s="964"/>
      <c r="AO258" s="964"/>
      <c r="AP258" s="964">
        <f>AM258-AN258-AO258</f>
        <v>19350</v>
      </c>
      <c r="AQ258" s="50"/>
      <c r="AR258" s="967">
        <v>19350</v>
      </c>
      <c r="AS258" s="969"/>
      <c r="AT258" s="567"/>
    </row>
    <row r="259" spans="1:46" ht="13.5" thickBot="1">
      <c r="A259" s="1020"/>
      <c r="B259" s="959"/>
      <c r="C259" s="959"/>
      <c r="D259" s="962"/>
      <c r="E259" s="71">
        <v>2017</v>
      </c>
      <c r="F259" s="65" t="s">
        <v>2</v>
      </c>
      <c r="G259" s="61"/>
      <c r="H259" s="62"/>
      <c r="I259" s="62"/>
      <c r="J259" s="64">
        <f t="shared" si="143"/>
        <v>0</v>
      </c>
      <c r="K259" s="63"/>
      <c r="L259" s="62"/>
      <c r="M259" s="62"/>
      <c r="N259" s="62"/>
      <c r="O259" s="62"/>
      <c r="P259" s="62"/>
      <c r="Q259" s="62"/>
      <c r="R259" s="60">
        <f t="shared" si="144"/>
        <v>0</v>
      </c>
      <c r="S259" s="61"/>
      <c r="T259" s="61"/>
      <c r="U259" s="60">
        <f t="shared" si="145"/>
        <v>0</v>
      </c>
      <c r="V259" s="61"/>
      <c r="W259" s="61"/>
      <c r="X259" s="60">
        <f t="shared" si="146"/>
        <v>0</v>
      </c>
      <c r="Y259" s="61"/>
      <c r="Z259" s="61"/>
      <c r="AA259" s="60">
        <f t="shared" si="147"/>
        <v>0</v>
      </c>
      <c r="AB259" s="61"/>
      <c r="AC259" s="61"/>
      <c r="AD259" s="60">
        <f t="shared" si="148"/>
        <v>0</v>
      </c>
      <c r="AE259" s="61"/>
      <c r="AF259" s="61"/>
      <c r="AG259" s="60">
        <f t="shared" si="149"/>
        <v>0</v>
      </c>
      <c r="AH259" s="61"/>
      <c r="AI259" s="61"/>
      <c r="AJ259" s="60">
        <f t="shared" si="150"/>
        <v>0</v>
      </c>
      <c r="AK259" s="60"/>
      <c r="AL259" s="51">
        <f t="shared" si="151"/>
        <v>0</v>
      </c>
      <c r="AM259" s="965"/>
      <c r="AN259" s="965"/>
      <c r="AO259" s="965"/>
      <c r="AP259" s="965"/>
      <c r="AQ259" s="50"/>
      <c r="AR259" s="968"/>
      <c r="AS259" s="970"/>
      <c r="AT259" s="567"/>
    </row>
    <row r="260" spans="1:46" ht="25.5">
      <c r="A260" s="1021"/>
      <c r="B260" s="959"/>
      <c r="C260" s="959"/>
      <c r="D260" s="962"/>
      <c r="E260" s="71">
        <v>2018</v>
      </c>
      <c r="F260" s="65" t="s">
        <v>273</v>
      </c>
      <c r="G260" s="61"/>
      <c r="H260" s="62"/>
      <c r="I260" s="62"/>
      <c r="J260" s="64">
        <f t="shared" si="143"/>
        <v>0</v>
      </c>
      <c r="K260" s="63"/>
      <c r="L260" s="62"/>
      <c r="M260" s="62"/>
      <c r="N260" s="62"/>
      <c r="O260" s="62"/>
      <c r="P260" s="62"/>
      <c r="Q260" s="62"/>
      <c r="R260" s="60">
        <f t="shared" si="144"/>
        <v>0</v>
      </c>
      <c r="S260" s="61"/>
      <c r="T260" s="61"/>
      <c r="U260" s="60">
        <f t="shared" si="145"/>
        <v>0</v>
      </c>
      <c r="V260" s="61"/>
      <c r="W260" s="61"/>
      <c r="X260" s="60">
        <f t="shared" si="146"/>
        <v>0</v>
      </c>
      <c r="Y260" s="61"/>
      <c r="Z260" s="61"/>
      <c r="AA260" s="60">
        <f t="shared" si="147"/>
        <v>0</v>
      </c>
      <c r="AB260" s="61"/>
      <c r="AC260" s="61"/>
      <c r="AD260" s="60">
        <f t="shared" si="148"/>
        <v>0</v>
      </c>
      <c r="AE260" s="61"/>
      <c r="AF260" s="61"/>
      <c r="AG260" s="60">
        <f t="shared" si="149"/>
        <v>0</v>
      </c>
      <c r="AH260" s="61"/>
      <c r="AI260" s="61"/>
      <c r="AJ260" s="60">
        <f t="shared" si="150"/>
        <v>0</v>
      </c>
      <c r="AK260" s="60"/>
      <c r="AL260" s="51">
        <f t="shared" si="151"/>
        <v>0</v>
      </c>
      <c r="AM260" s="965"/>
      <c r="AN260" s="965"/>
      <c r="AO260" s="965"/>
      <c r="AP260" s="965"/>
      <c r="AQ260" s="50"/>
      <c r="AR260" s="968"/>
      <c r="AS260" s="970"/>
      <c r="AT260" s="567"/>
    </row>
    <row r="261" spans="1:46" ht="13.5" thickBot="1">
      <c r="A261" s="1022"/>
      <c r="B261" s="960"/>
      <c r="C261" s="960"/>
      <c r="D261" s="963"/>
      <c r="E261" s="65">
        <v>2018</v>
      </c>
      <c r="F261" s="65" t="s">
        <v>2</v>
      </c>
      <c r="G261" s="58"/>
      <c r="H261" s="53"/>
      <c r="I261" s="53"/>
      <c r="J261" s="57">
        <f t="shared" si="143"/>
        <v>0</v>
      </c>
      <c r="K261" s="56"/>
      <c r="L261" s="55"/>
      <c r="M261" s="53"/>
      <c r="N261" s="53"/>
      <c r="O261" s="53"/>
      <c r="P261" s="53"/>
      <c r="Q261" s="53"/>
      <c r="R261" s="54">
        <f t="shared" si="144"/>
        <v>0</v>
      </c>
      <c r="S261" s="53"/>
      <c r="T261" s="53"/>
      <c r="U261" s="52">
        <f t="shared" si="145"/>
        <v>0</v>
      </c>
      <c r="V261" s="53"/>
      <c r="W261" s="53"/>
      <c r="X261" s="52">
        <f t="shared" si="146"/>
        <v>0</v>
      </c>
      <c r="Y261" s="53"/>
      <c r="Z261" s="53"/>
      <c r="AA261" s="52">
        <f t="shared" si="147"/>
        <v>0</v>
      </c>
      <c r="AB261" s="53"/>
      <c r="AC261" s="53"/>
      <c r="AD261" s="52">
        <f t="shared" si="148"/>
        <v>0</v>
      </c>
      <c r="AE261" s="53"/>
      <c r="AF261" s="53"/>
      <c r="AG261" s="52">
        <f t="shared" si="149"/>
        <v>0</v>
      </c>
      <c r="AH261" s="53"/>
      <c r="AI261" s="53"/>
      <c r="AJ261" s="52">
        <f t="shared" si="150"/>
        <v>0</v>
      </c>
      <c r="AK261" s="52"/>
      <c r="AL261" s="51">
        <f t="shared" si="151"/>
        <v>0</v>
      </c>
      <c r="AM261" s="966"/>
      <c r="AN261" s="966"/>
      <c r="AO261" s="966"/>
      <c r="AP261" s="966"/>
      <c r="AQ261" s="50"/>
      <c r="AR261" s="968"/>
      <c r="AS261" s="970"/>
      <c r="AT261" s="567"/>
    </row>
    <row r="262" spans="1:46" ht="13.5" thickBot="1">
      <c r="A262" s="1019" t="s">
        <v>755</v>
      </c>
      <c r="B262" s="958" t="s">
        <v>285</v>
      </c>
      <c r="C262" s="958" t="s">
        <v>754</v>
      </c>
      <c r="D262" s="961"/>
      <c r="E262" s="71">
        <v>2017</v>
      </c>
      <c r="F262" s="65" t="s">
        <v>2</v>
      </c>
      <c r="G262" s="67"/>
      <c r="H262" s="68"/>
      <c r="I262" s="68"/>
      <c r="J262" s="70">
        <f t="shared" si="143"/>
        <v>0</v>
      </c>
      <c r="K262" s="69">
        <v>1</v>
      </c>
      <c r="L262" s="68">
        <v>2</v>
      </c>
      <c r="M262" s="68">
        <v>30</v>
      </c>
      <c r="N262" s="68">
        <v>60</v>
      </c>
      <c r="O262" s="68">
        <v>150</v>
      </c>
      <c r="P262" s="68">
        <v>700</v>
      </c>
      <c r="Q262" s="68"/>
      <c r="R262" s="66">
        <f t="shared" si="144"/>
        <v>5150</v>
      </c>
      <c r="S262" s="67"/>
      <c r="T262" s="67"/>
      <c r="U262" s="66">
        <f t="shared" si="145"/>
        <v>0</v>
      </c>
      <c r="V262" s="67">
        <v>2</v>
      </c>
      <c r="W262" s="67">
        <v>3000</v>
      </c>
      <c r="X262" s="66">
        <f t="shared" si="146"/>
        <v>6000</v>
      </c>
      <c r="Y262" s="67"/>
      <c r="Z262" s="67"/>
      <c r="AA262" s="66">
        <f t="shared" si="147"/>
        <v>0</v>
      </c>
      <c r="AB262" s="67"/>
      <c r="AC262" s="67"/>
      <c r="AD262" s="66">
        <f t="shared" si="148"/>
        <v>0</v>
      </c>
      <c r="AE262" s="67"/>
      <c r="AF262" s="67"/>
      <c r="AG262" s="66">
        <f t="shared" si="149"/>
        <v>0</v>
      </c>
      <c r="AH262" s="67"/>
      <c r="AI262" s="67"/>
      <c r="AJ262" s="66">
        <f t="shared" si="150"/>
        <v>0</v>
      </c>
      <c r="AK262" s="66"/>
      <c r="AL262" s="51">
        <f t="shared" si="151"/>
        <v>11150</v>
      </c>
      <c r="AM262" s="964">
        <f>SUM(AL262:AL265)</f>
        <v>11150</v>
      </c>
      <c r="AN262" s="964">
        <f>AM262</f>
        <v>11150</v>
      </c>
      <c r="AO262" s="964"/>
      <c r="AP262" s="964">
        <f>AM262-AN262-AO262</f>
        <v>0</v>
      </c>
      <c r="AQ262" s="50"/>
      <c r="AR262" s="967">
        <v>11150</v>
      </c>
      <c r="AS262" s="969"/>
      <c r="AT262" s="567"/>
    </row>
    <row r="263" spans="1:46" ht="13.5" thickBot="1">
      <c r="A263" s="1020"/>
      <c r="B263" s="959"/>
      <c r="C263" s="959"/>
      <c r="D263" s="962"/>
      <c r="E263" s="71">
        <v>2017</v>
      </c>
      <c r="F263" s="65" t="s">
        <v>2</v>
      </c>
      <c r="G263" s="61"/>
      <c r="H263" s="62"/>
      <c r="I263" s="62"/>
      <c r="J263" s="64">
        <f t="shared" si="143"/>
        <v>0</v>
      </c>
      <c r="K263" s="63"/>
      <c r="L263" s="62"/>
      <c r="M263" s="62"/>
      <c r="N263" s="62"/>
      <c r="O263" s="62"/>
      <c r="P263" s="62"/>
      <c r="Q263" s="62"/>
      <c r="R263" s="60">
        <f t="shared" si="144"/>
        <v>0</v>
      </c>
      <c r="S263" s="61"/>
      <c r="T263" s="61"/>
      <c r="U263" s="60">
        <f t="shared" si="145"/>
        <v>0</v>
      </c>
      <c r="V263" s="61"/>
      <c r="W263" s="61"/>
      <c r="X263" s="60">
        <f t="shared" si="146"/>
        <v>0</v>
      </c>
      <c r="Y263" s="61"/>
      <c r="Z263" s="61"/>
      <c r="AA263" s="60">
        <f t="shared" si="147"/>
        <v>0</v>
      </c>
      <c r="AB263" s="61"/>
      <c r="AC263" s="61"/>
      <c r="AD263" s="60">
        <f t="shared" si="148"/>
        <v>0</v>
      </c>
      <c r="AE263" s="61"/>
      <c r="AF263" s="61"/>
      <c r="AG263" s="60">
        <f t="shared" si="149"/>
        <v>0</v>
      </c>
      <c r="AH263" s="61"/>
      <c r="AI263" s="61"/>
      <c r="AJ263" s="60">
        <f t="shared" si="150"/>
        <v>0</v>
      </c>
      <c r="AK263" s="60"/>
      <c r="AL263" s="51">
        <f t="shared" si="151"/>
        <v>0</v>
      </c>
      <c r="AM263" s="965"/>
      <c r="AN263" s="965"/>
      <c r="AO263" s="965"/>
      <c r="AP263" s="965"/>
      <c r="AQ263" s="50"/>
      <c r="AR263" s="968"/>
      <c r="AS263" s="970"/>
      <c r="AT263" s="567"/>
    </row>
    <row r="264" spans="1:46" ht="38.25">
      <c r="A264" s="1020"/>
      <c r="B264" s="959"/>
      <c r="C264" s="959"/>
      <c r="D264" s="962"/>
      <c r="E264" s="71">
        <v>2018</v>
      </c>
      <c r="F264" s="65" t="s">
        <v>272</v>
      </c>
      <c r="G264" s="61"/>
      <c r="H264" s="62"/>
      <c r="I264" s="62"/>
      <c r="J264" s="64">
        <f t="shared" si="143"/>
        <v>0</v>
      </c>
      <c r="K264" s="63"/>
      <c r="L264" s="62"/>
      <c r="M264" s="62"/>
      <c r="N264" s="62"/>
      <c r="O264" s="62"/>
      <c r="P264" s="62"/>
      <c r="Q264" s="62"/>
      <c r="R264" s="60">
        <f t="shared" si="144"/>
        <v>0</v>
      </c>
      <c r="S264" s="61"/>
      <c r="T264" s="61"/>
      <c r="U264" s="60">
        <f t="shared" si="145"/>
        <v>0</v>
      </c>
      <c r="V264" s="61"/>
      <c r="W264" s="61"/>
      <c r="X264" s="60">
        <f t="shared" si="146"/>
        <v>0</v>
      </c>
      <c r="Y264" s="61"/>
      <c r="Z264" s="61"/>
      <c r="AA264" s="60">
        <f t="shared" si="147"/>
        <v>0</v>
      </c>
      <c r="AB264" s="61"/>
      <c r="AC264" s="61"/>
      <c r="AD264" s="60">
        <f t="shared" si="148"/>
        <v>0</v>
      </c>
      <c r="AE264" s="61"/>
      <c r="AF264" s="61"/>
      <c r="AG264" s="60">
        <f t="shared" si="149"/>
        <v>0</v>
      </c>
      <c r="AH264" s="61"/>
      <c r="AI264" s="61"/>
      <c r="AJ264" s="60">
        <f t="shared" si="150"/>
        <v>0</v>
      </c>
      <c r="AK264" s="60"/>
      <c r="AL264" s="51">
        <f t="shared" si="151"/>
        <v>0</v>
      </c>
      <c r="AM264" s="965"/>
      <c r="AN264" s="965"/>
      <c r="AO264" s="965"/>
      <c r="AP264" s="965"/>
      <c r="AQ264" s="50"/>
      <c r="AR264" s="968"/>
      <c r="AS264" s="970"/>
      <c r="AT264" s="567"/>
    </row>
    <row r="265" spans="1:46" ht="13.5" thickBot="1">
      <c r="A265" s="1021"/>
      <c r="B265" s="960"/>
      <c r="C265" s="960"/>
      <c r="D265" s="963"/>
      <c r="E265" s="65">
        <v>2018</v>
      </c>
      <c r="F265" s="65" t="s">
        <v>2</v>
      </c>
      <c r="G265" s="58"/>
      <c r="H265" s="53"/>
      <c r="I265" s="53"/>
      <c r="J265" s="57">
        <f t="shared" si="143"/>
        <v>0</v>
      </c>
      <c r="K265" s="56"/>
      <c r="L265" s="55"/>
      <c r="M265" s="53"/>
      <c r="N265" s="53"/>
      <c r="O265" s="53"/>
      <c r="P265" s="53"/>
      <c r="Q265" s="53"/>
      <c r="R265" s="54">
        <f t="shared" si="144"/>
        <v>0</v>
      </c>
      <c r="S265" s="53"/>
      <c r="T265" s="53"/>
      <c r="U265" s="52">
        <f t="shared" si="145"/>
        <v>0</v>
      </c>
      <c r="V265" s="53"/>
      <c r="W265" s="53"/>
      <c r="X265" s="52">
        <f t="shared" si="146"/>
        <v>0</v>
      </c>
      <c r="Y265" s="53"/>
      <c r="Z265" s="53"/>
      <c r="AA265" s="52">
        <f t="shared" si="147"/>
        <v>0</v>
      </c>
      <c r="AB265" s="53"/>
      <c r="AC265" s="53"/>
      <c r="AD265" s="52">
        <f t="shared" si="148"/>
        <v>0</v>
      </c>
      <c r="AE265" s="53"/>
      <c r="AF265" s="53"/>
      <c r="AG265" s="52">
        <f t="shared" si="149"/>
        <v>0</v>
      </c>
      <c r="AH265" s="53"/>
      <c r="AI265" s="53"/>
      <c r="AJ265" s="52">
        <f t="shared" si="150"/>
        <v>0</v>
      </c>
      <c r="AK265" s="52"/>
      <c r="AL265" s="51">
        <f t="shared" si="151"/>
        <v>0</v>
      </c>
      <c r="AM265" s="966"/>
      <c r="AN265" s="966"/>
      <c r="AO265" s="966"/>
      <c r="AP265" s="966"/>
      <c r="AQ265" s="50"/>
      <c r="AR265" s="968"/>
      <c r="AS265" s="970"/>
      <c r="AT265" s="567"/>
    </row>
    <row r="266" spans="1:46" ht="13.5" thickBot="1">
      <c r="A266" s="1019" t="s">
        <v>753</v>
      </c>
      <c r="B266" s="958" t="s">
        <v>285</v>
      </c>
      <c r="C266" s="961" t="s">
        <v>752</v>
      </c>
      <c r="D266" s="961"/>
      <c r="E266" s="71">
        <v>2017</v>
      </c>
      <c r="F266" s="65" t="s">
        <v>2</v>
      </c>
      <c r="G266" s="67"/>
      <c r="H266" s="68"/>
      <c r="I266" s="68"/>
      <c r="J266" s="70">
        <f t="shared" si="143"/>
        <v>0</v>
      </c>
      <c r="K266" s="69">
        <v>1</v>
      </c>
      <c r="L266" s="68">
        <v>2</v>
      </c>
      <c r="M266" s="68">
        <v>25</v>
      </c>
      <c r="N266" s="68">
        <v>60</v>
      </c>
      <c r="O266" s="68">
        <v>150</v>
      </c>
      <c r="P266" s="68">
        <v>700</v>
      </c>
      <c r="Q266" s="68"/>
      <c r="R266" s="66">
        <f t="shared" si="144"/>
        <v>4550</v>
      </c>
      <c r="S266" s="67"/>
      <c r="T266" s="67"/>
      <c r="U266" s="66">
        <f t="shared" si="145"/>
        <v>0</v>
      </c>
      <c r="V266" s="67">
        <v>2</v>
      </c>
      <c r="W266" s="67">
        <v>3000</v>
      </c>
      <c r="X266" s="66">
        <f t="shared" si="146"/>
        <v>6000</v>
      </c>
      <c r="Y266" s="67"/>
      <c r="Z266" s="67"/>
      <c r="AA266" s="66">
        <f t="shared" si="147"/>
        <v>0</v>
      </c>
      <c r="AB266" s="67"/>
      <c r="AC266" s="67"/>
      <c r="AD266" s="66">
        <f t="shared" si="148"/>
        <v>0</v>
      </c>
      <c r="AE266" s="67"/>
      <c r="AF266" s="67"/>
      <c r="AG266" s="66">
        <f t="shared" si="149"/>
        <v>0</v>
      </c>
      <c r="AH266" s="67"/>
      <c r="AI266" s="67"/>
      <c r="AJ266" s="66">
        <f t="shared" si="150"/>
        <v>0</v>
      </c>
      <c r="AK266" s="66"/>
      <c r="AL266" s="51">
        <f t="shared" si="151"/>
        <v>10550</v>
      </c>
      <c r="AM266" s="964">
        <f>SUM(AL266:AL269)</f>
        <v>22900</v>
      </c>
      <c r="AN266" s="964"/>
      <c r="AO266" s="964">
        <f>AM266</f>
        <v>22900</v>
      </c>
      <c r="AP266" s="964">
        <f>AM266-AN266-AO266</f>
        <v>0</v>
      </c>
      <c r="AQ266" s="50"/>
      <c r="AR266" s="968">
        <v>22900</v>
      </c>
      <c r="AS266" s="970"/>
      <c r="AT266" s="567"/>
    </row>
    <row r="267" spans="1:46" ht="39" thickBot="1">
      <c r="A267" s="1020"/>
      <c r="B267" s="959"/>
      <c r="C267" s="962"/>
      <c r="D267" s="962"/>
      <c r="E267" s="71">
        <v>2017</v>
      </c>
      <c r="F267" s="65" t="s">
        <v>271</v>
      </c>
      <c r="G267" s="61"/>
      <c r="H267" s="62"/>
      <c r="I267" s="62"/>
      <c r="J267" s="64">
        <f t="shared" si="143"/>
        <v>0</v>
      </c>
      <c r="K267" s="63">
        <v>1</v>
      </c>
      <c r="L267" s="62">
        <v>2</v>
      </c>
      <c r="M267" s="62">
        <v>40</v>
      </c>
      <c r="N267" s="62">
        <v>60</v>
      </c>
      <c r="O267" s="62">
        <v>150</v>
      </c>
      <c r="P267" s="62">
        <v>700</v>
      </c>
      <c r="Q267" s="62"/>
      <c r="R267" s="60">
        <f t="shared" si="144"/>
        <v>6350</v>
      </c>
      <c r="S267" s="61"/>
      <c r="T267" s="61"/>
      <c r="U267" s="60">
        <f t="shared" si="145"/>
        <v>0</v>
      </c>
      <c r="V267" s="61">
        <v>2</v>
      </c>
      <c r="W267" s="61">
        <v>3000</v>
      </c>
      <c r="X267" s="60">
        <f t="shared" si="146"/>
        <v>6000</v>
      </c>
      <c r="Y267" s="61"/>
      <c r="Z267" s="61"/>
      <c r="AA267" s="60">
        <f t="shared" si="147"/>
        <v>0</v>
      </c>
      <c r="AB267" s="61"/>
      <c r="AC267" s="61"/>
      <c r="AD267" s="60">
        <f t="shared" si="148"/>
        <v>0</v>
      </c>
      <c r="AE267" s="61"/>
      <c r="AF267" s="61"/>
      <c r="AG267" s="60">
        <f t="shared" si="149"/>
        <v>0</v>
      </c>
      <c r="AH267" s="61"/>
      <c r="AI267" s="61"/>
      <c r="AJ267" s="60">
        <f t="shared" si="150"/>
        <v>0</v>
      </c>
      <c r="AK267" s="60"/>
      <c r="AL267" s="51">
        <f t="shared" si="151"/>
        <v>12350</v>
      </c>
      <c r="AM267" s="965"/>
      <c r="AN267" s="965"/>
      <c r="AO267" s="965"/>
      <c r="AP267" s="965"/>
      <c r="AQ267" s="50"/>
      <c r="AR267" s="968"/>
      <c r="AS267" s="970"/>
      <c r="AT267" s="567"/>
    </row>
    <row r="268" spans="1:46" ht="38.25">
      <c r="A268" s="1020"/>
      <c r="B268" s="959"/>
      <c r="C268" s="962"/>
      <c r="D268" s="962"/>
      <c r="E268" s="71">
        <v>2018</v>
      </c>
      <c r="F268" s="65" t="s">
        <v>270</v>
      </c>
      <c r="G268" s="61"/>
      <c r="H268" s="62"/>
      <c r="I268" s="62"/>
      <c r="J268" s="64">
        <f t="shared" si="143"/>
        <v>0</v>
      </c>
      <c r="K268" s="63"/>
      <c r="L268" s="62"/>
      <c r="M268" s="62"/>
      <c r="N268" s="62"/>
      <c r="O268" s="62"/>
      <c r="P268" s="62"/>
      <c r="Q268" s="62"/>
      <c r="R268" s="60">
        <f t="shared" si="144"/>
        <v>0</v>
      </c>
      <c r="S268" s="61"/>
      <c r="T268" s="61"/>
      <c r="U268" s="60">
        <f t="shared" si="145"/>
        <v>0</v>
      </c>
      <c r="V268" s="61"/>
      <c r="W268" s="61"/>
      <c r="X268" s="60">
        <f t="shared" si="146"/>
        <v>0</v>
      </c>
      <c r="Y268" s="61"/>
      <c r="Z268" s="61"/>
      <c r="AA268" s="60">
        <f t="shared" si="147"/>
        <v>0</v>
      </c>
      <c r="AB268" s="61"/>
      <c r="AC268" s="61"/>
      <c r="AD268" s="60">
        <f t="shared" si="148"/>
        <v>0</v>
      </c>
      <c r="AE268" s="61"/>
      <c r="AF268" s="61"/>
      <c r="AG268" s="60">
        <f t="shared" si="149"/>
        <v>0</v>
      </c>
      <c r="AH268" s="61"/>
      <c r="AI268" s="61"/>
      <c r="AJ268" s="60">
        <f t="shared" si="150"/>
        <v>0</v>
      </c>
      <c r="AK268" s="60"/>
      <c r="AL268" s="51">
        <f t="shared" si="151"/>
        <v>0</v>
      </c>
      <c r="AM268" s="965"/>
      <c r="AN268" s="965"/>
      <c r="AO268" s="965"/>
      <c r="AP268" s="965"/>
      <c r="AQ268" s="50"/>
      <c r="AR268" s="968"/>
      <c r="AS268" s="970"/>
      <c r="AT268" s="567"/>
    </row>
    <row r="269" spans="1:46" ht="13.5" thickBot="1">
      <c r="A269" s="1020"/>
      <c r="B269" s="960"/>
      <c r="C269" s="963"/>
      <c r="D269" s="963"/>
      <c r="E269" s="65">
        <v>2018</v>
      </c>
      <c r="F269" s="65" t="s">
        <v>2</v>
      </c>
      <c r="G269" s="61"/>
      <c r="H269" s="72"/>
      <c r="I269" s="72"/>
      <c r="J269" s="64">
        <f t="shared" si="143"/>
        <v>0</v>
      </c>
      <c r="K269" s="63"/>
      <c r="L269" s="62"/>
      <c r="M269" s="72"/>
      <c r="N269" s="72"/>
      <c r="O269" s="72"/>
      <c r="P269" s="72"/>
      <c r="Q269" s="72"/>
      <c r="R269" s="54">
        <f t="shared" si="144"/>
        <v>0</v>
      </c>
      <c r="S269" s="72"/>
      <c r="T269" s="72"/>
      <c r="U269" s="60">
        <f t="shared" si="145"/>
        <v>0</v>
      </c>
      <c r="V269" s="72"/>
      <c r="W269" s="72"/>
      <c r="X269" s="60">
        <f t="shared" si="146"/>
        <v>0</v>
      </c>
      <c r="Y269" s="72"/>
      <c r="Z269" s="72"/>
      <c r="AA269" s="60">
        <f t="shared" si="147"/>
        <v>0</v>
      </c>
      <c r="AB269" s="72"/>
      <c r="AC269" s="72"/>
      <c r="AD269" s="60">
        <f t="shared" si="148"/>
        <v>0</v>
      </c>
      <c r="AE269" s="72"/>
      <c r="AF269" s="72"/>
      <c r="AG269" s="60">
        <f t="shared" si="149"/>
        <v>0</v>
      </c>
      <c r="AH269" s="72"/>
      <c r="AI269" s="72"/>
      <c r="AJ269" s="60">
        <f t="shared" si="150"/>
        <v>0</v>
      </c>
      <c r="AK269" s="60"/>
      <c r="AL269" s="51">
        <f t="shared" si="151"/>
        <v>0</v>
      </c>
      <c r="AM269" s="966"/>
      <c r="AN269" s="966"/>
      <c r="AO269" s="966"/>
      <c r="AP269" s="966"/>
      <c r="AQ269" s="50"/>
      <c r="AR269" s="968"/>
      <c r="AS269" s="970"/>
      <c r="AT269" s="567"/>
    </row>
    <row r="270" spans="1:46" s="166" customFormat="1" ht="13.5" thickBot="1">
      <c r="A270" s="1109" t="s">
        <v>751</v>
      </c>
      <c r="B270" s="958" t="s">
        <v>746</v>
      </c>
      <c r="C270" s="958" t="s">
        <v>750</v>
      </c>
      <c r="D270" s="961"/>
      <c r="E270" s="71">
        <v>2017</v>
      </c>
      <c r="F270" s="65" t="s">
        <v>2</v>
      </c>
      <c r="G270" s="67">
        <v>0</v>
      </c>
      <c r="H270" s="167">
        <v>0</v>
      </c>
      <c r="I270" s="167">
        <v>0</v>
      </c>
      <c r="J270" s="70">
        <f t="shared" si="143"/>
        <v>0</v>
      </c>
      <c r="K270" s="69">
        <v>2</v>
      </c>
      <c r="L270" s="68">
        <v>2</v>
      </c>
      <c r="M270" s="167">
        <v>30</v>
      </c>
      <c r="N270" s="167">
        <v>60</v>
      </c>
      <c r="O270" s="167">
        <v>0</v>
      </c>
      <c r="P270" s="167">
        <v>0</v>
      </c>
      <c r="Q270" s="167">
        <f>2*2*280*2</f>
        <v>2240</v>
      </c>
      <c r="R270" s="66">
        <f t="shared" si="144"/>
        <v>16160</v>
      </c>
      <c r="S270" s="167">
        <v>0</v>
      </c>
      <c r="T270" s="167">
        <v>0</v>
      </c>
      <c r="U270" s="66">
        <f t="shared" si="145"/>
        <v>0</v>
      </c>
      <c r="V270" s="167">
        <v>0</v>
      </c>
      <c r="W270" s="167">
        <v>0</v>
      </c>
      <c r="X270" s="66">
        <f t="shared" si="146"/>
        <v>0</v>
      </c>
      <c r="Y270" s="167">
        <v>0</v>
      </c>
      <c r="Z270" s="167">
        <v>0</v>
      </c>
      <c r="AA270" s="66">
        <f t="shared" si="147"/>
        <v>0</v>
      </c>
      <c r="AB270" s="167">
        <v>0</v>
      </c>
      <c r="AC270" s="167">
        <v>0</v>
      </c>
      <c r="AD270" s="66">
        <f t="shared" si="148"/>
        <v>0</v>
      </c>
      <c r="AE270" s="167">
        <v>30</v>
      </c>
      <c r="AF270" s="167">
        <v>15</v>
      </c>
      <c r="AG270" s="66">
        <f t="shared" si="149"/>
        <v>450</v>
      </c>
      <c r="AH270" s="167">
        <v>0</v>
      </c>
      <c r="AI270" s="167">
        <v>0</v>
      </c>
      <c r="AJ270" s="66">
        <f t="shared" si="150"/>
        <v>0</v>
      </c>
      <c r="AK270" s="66">
        <v>0</v>
      </c>
      <c r="AL270" s="51">
        <f t="shared" si="151"/>
        <v>16610</v>
      </c>
      <c r="AM270" s="964">
        <f>SUM(AL270:AL273)</f>
        <v>16610</v>
      </c>
      <c r="AN270" s="964"/>
      <c r="AO270" s="964"/>
      <c r="AP270" s="1083">
        <f>AM270-AN270-AO270</f>
        <v>16610</v>
      </c>
      <c r="AQ270" s="50"/>
      <c r="AR270" s="967">
        <v>16610</v>
      </c>
      <c r="AS270" s="969"/>
      <c r="AT270" s="565"/>
    </row>
    <row r="271" spans="1:46" s="166" customFormat="1" ht="26.25" thickBot="1">
      <c r="A271" s="1020"/>
      <c r="B271" s="959"/>
      <c r="C271" s="959"/>
      <c r="D271" s="962"/>
      <c r="E271" s="71">
        <v>2017</v>
      </c>
      <c r="F271" s="65" t="s">
        <v>269</v>
      </c>
      <c r="G271" s="61"/>
      <c r="H271" s="72"/>
      <c r="I271" s="72"/>
      <c r="J271" s="64">
        <f t="shared" si="143"/>
        <v>0</v>
      </c>
      <c r="K271" s="63"/>
      <c r="L271" s="62"/>
      <c r="M271" s="72"/>
      <c r="N271" s="72"/>
      <c r="O271" s="72"/>
      <c r="P271" s="72"/>
      <c r="Q271" s="72"/>
      <c r="R271" s="60">
        <f t="shared" si="144"/>
        <v>0</v>
      </c>
      <c r="S271" s="72"/>
      <c r="T271" s="72"/>
      <c r="U271" s="60">
        <f t="shared" si="145"/>
        <v>0</v>
      </c>
      <c r="V271" s="72"/>
      <c r="W271" s="72"/>
      <c r="X271" s="60">
        <f t="shared" si="146"/>
        <v>0</v>
      </c>
      <c r="Y271" s="72"/>
      <c r="Z271" s="72"/>
      <c r="AA271" s="60">
        <f t="shared" si="147"/>
        <v>0</v>
      </c>
      <c r="AB271" s="72"/>
      <c r="AC271" s="72"/>
      <c r="AD271" s="60">
        <f t="shared" si="148"/>
        <v>0</v>
      </c>
      <c r="AE271" s="72"/>
      <c r="AF271" s="72"/>
      <c r="AG271" s="60">
        <f t="shared" si="149"/>
        <v>0</v>
      </c>
      <c r="AH271" s="72"/>
      <c r="AI271" s="72"/>
      <c r="AJ271" s="60">
        <f t="shared" si="150"/>
        <v>0</v>
      </c>
      <c r="AK271" s="60"/>
      <c r="AL271" s="51">
        <f t="shared" si="151"/>
        <v>0</v>
      </c>
      <c r="AM271" s="965"/>
      <c r="AN271" s="965"/>
      <c r="AO271" s="965"/>
      <c r="AP271" s="1084"/>
      <c r="AQ271" s="50"/>
      <c r="AR271" s="968"/>
      <c r="AS271" s="970"/>
      <c r="AT271" s="565"/>
    </row>
    <row r="272" spans="1:46" s="166" customFormat="1" ht="12.75">
      <c r="A272" s="1020"/>
      <c r="B272" s="959"/>
      <c r="C272" s="959"/>
      <c r="D272" s="962"/>
      <c r="E272" s="71">
        <v>2018</v>
      </c>
      <c r="F272" s="65" t="s">
        <v>2</v>
      </c>
      <c r="G272" s="61"/>
      <c r="H272" s="72"/>
      <c r="I272" s="72"/>
      <c r="J272" s="64">
        <f t="shared" si="143"/>
        <v>0</v>
      </c>
      <c r="K272" s="63"/>
      <c r="L272" s="62"/>
      <c r="M272" s="72"/>
      <c r="N272" s="72"/>
      <c r="O272" s="72"/>
      <c r="P272" s="72"/>
      <c r="Q272" s="72"/>
      <c r="R272" s="60">
        <f t="shared" si="144"/>
        <v>0</v>
      </c>
      <c r="S272" s="72"/>
      <c r="T272" s="72"/>
      <c r="U272" s="60">
        <f t="shared" si="145"/>
        <v>0</v>
      </c>
      <c r="V272" s="72"/>
      <c r="W272" s="72"/>
      <c r="X272" s="60">
        <f t="shared" si="146"/>
        <v>0</v>
      </c>
      <c r="Y272" s="72"/>
      <c r="Z272" s="72"/>
      <c r="AA272" s="60">
        <f t="shared" si="147"/>
        <v>0</v>
      </c>
      <c r="AB272" s="72"/>
      <c r="AC272" s="72"/>
      <c r="AD272" s="60">
        <f t="shared" si="148"/>
        <v>0</v>
      </c>
      <c r="AE272" s="72"/>
      <c r="AF272" s="72"/>
      <c r="AG272" s="60">
        <f t="shared" si="149"/>
        <v>0</v>
      </c>
      <c r="AH272" s="72"/>
      <c r="AI272" s="72"/>
      <c r="AJ272" s="60">
        <f t="shared" si="150"/>
        <v>0</v>
      </c>
      <c r="AK272" s="60"/>
      <c r="AL272" s="51">
        <f t="shared" si="151"/>
        <v>0</v>
      </c>
      <c r="AM272" s="965"/>
      <c r="AN272" s="965"/>
      <c r="AO272" s="965"/>
      <c r="AP272" s="1084"/>
      <c r="AQ272" s="50"/>
      <c r="AR272" s="968"/>
      <c r="AS272" s="970"/>
      <c r="AT272" s="565"/>
    </row>
    <row r="273" spans="1:46" s="163" customFormat="1" ht="26.25" thickBot="1">
      <c r="A273" s="1022"/>
      <c r="B273" s="960"/>
      <c r="C273" s="960"/>
      <c r="D273" s="963"/>
      <c r="E273" s="65">
        <v>2018</v>
      </c>
      <c r="F273" s="65" t="s">
        <v>269</v>
      </c>
      <c r="G273" s="126"/>
      <c r="H273" s="165"/>
      <c r="I273" s="165"/>
      <c r="J273" s="154">
        <f t="shared" si="143"/>
        <v>0</v>
      </c>
      <c r="K273" s="153"/>
      <c r="L273" s="152"/>
      <c r="M273" s="164"/>
      <c r="N273" s="164"/>
      <c r="O273" s="164"/>
      <c r="P273" s="164"/>
      <c r="Q273" s="164"/>
      <c r="R273" s="54">
        <f t="shared" si="144"/>
        <v>0</v>
      </c>
      <c r="S273" s="120"/>
      <c r="T273" s="120"/>
      <c r="U273" s="54">
        <f t="shared" si="145"/>
        <v>0</v>
      </c>
      <c r="V273" s="120"/>
      <c r="W273" s="120"/>
      <c r="X273" s="54">
        <f t="shared" si="146"/>
        <v>0</v>
      </c>
      <c r="Y273" s="119"/>
      <c r="Z273" s="119"/>
      <c r="AA273" s="54">
        <f t="shared" si="147"/>
        <v>0</v>
      </c>
      <c r="AB273" s="119"/>
      <c r="AC273" s="119"/>
      <c r="AD273" s="54">
        <f t="shared" si="148"/>
        <v>0</v>
      </c>
      <c r="AE273" s="119"/>
      <c r="AF273" s="119"/>
      <c r="AG273" s="54">
        <f t="shared" si="149"/>
        <v>0</v>
      </c>
      <c r="AH273" s="119"/>
      <c r="AI273" s="119"/>
      <c r="AJ273" s="54">
        <f t="shared" si="150"/>
        <v>0</v>
      </c>
      <c r="AK273" s="54"/>
      <c r="AL273" s="51">
        <f t="shared" si="151"/>
        <v>0</v>
      </c>
      <c r="AM273" s="966"/>
      <c r="AN273" s="966"/>
      <c r="AO273" s="966"/>
      <c r="AP273" s="1085"/>
      <c r="AQ273" s="50"/>
      <c r="AR273" s="968"/>
      <c r="AS273" s="970"/>
      <c r="AT273" s="566"/>
    </row>
    <row r="274" spans="1:46" ht="26.25" thickBot="1">
      <c r="A274" s="1019" t="s">
        <v>749</v>
      </c>
      <c r="B274" s="958" t="s">
        <v>285</v>
      </c>
      <c r="C274" s="958" t="s">
        <v>748</v>
      </c>
      <c r="D274" s="958"/>
      <c r="E274" s="71">
        <v>2017</v>
      </c>
      <c r="F274" s="65" t="s">
        <v>267</v>
      </c>
      <c r="G274" s="67"/>
      <c r="H274" s="68"/>
      <c r="I274" s="68"/>
      <c r="J274" s="70">
        <f t="shared" si="143"/>
        <v>0</v>
      </c>
      <c r="K274" s="69"/>
      <c r="L274" s="68"/>
      <c r="M274" s="68"/>
      <c r="N274" s="68"/>
      <c r="O274" s="68"/>
      <c r="P274" s="68"/>
      <c r="Q274" s="68"/>
      <c r="R274" s="66">
        <f t="shared" si="144"/>
        <v>0</v>
      </c>
      <c r="S274" s="67"/>
      <c r="T274" s="67"/>
      <c r="U274" s="66">
        <f t="shared" si="145"/>
        <v>0</v>
      </c>
      <c r="V274" s="67"/>
      <c r="W274" s="67"/>
      <c r="X274" s="66">
        <f t="shared" si="146"/>
        <v>0</v>
      </c>
      <c r="Y274" s="67"/>
      <c r="Z274" s="67"/>
      <c r="AA274" s="66">
        <f t="shared" si="147"/>
        <v>0</v>
      </c>
      <c r="AB274" s="67"/>
      <c r="AC274" s="67"/>
      <c r="AD274" s="66">
        <f t="shared" si="148"/>
        <v>0</v>
      </c>
      <c r="AE274" s="67"/>
      <c r="AF274" s="67"/>
      <c r="AG274" s="66">
        <f t="shared" si="149"/>
        <v>0</v>
      </c>
      <c r="AH274" s="67">
        <v>120000</v>
      </c>
      <c r="AI274" s="67"/>
      <c r="AJ274" s="66">
        <f t="shared" si="150"/>
        <v>120000</v>
      </c>
      <c r="AK274" s="66"/>
      <c r="AL274" s="51">
        <f t="shared" si="151"/>
        <v>120000</v>
      </c>
      <c r="AM274" s="964">
        <f>SUM(AL274:AL277)</f>
        <v>120000</v>
      </c>
      <c r="AN274" s="964"/>
      <c r="AO274" s="964"/>
      <c r="AP274" s="1110">
        <f>AM274-AN274-AO274</f>
        <v>120000</v>
      </c>
      <c r="AQ274" s="50"/>
      <c r="AR274" s="967">
        <v>12000</v>
      </c>
      <c r="AS274" s="969"/>
      <c r="AT274" s="567"/>
    </row>
    <row r="275" spans="1:46" ht="26.25" thickBot="1">
      <c r="A275" s="1020"/>
      <c r="B275" s="959"/>
      <c r="C275" s="959"/>
      <c r="D275" s="959"/>
      <c r="E275" s="71">
        <v>2017</v>
      </c>
      <c r="F275" s="65" t="s">
        <v>266</v>
      </c>
      <c r="G275" s="61"/>
      <c r="H275" s="62"/>
      <c r="I275" s="62"/>
      <c r="J275" s="64">
        <f t="shared" si="143"/>
        <v>0</v>
      </c>
      <c r="K275" s="63"/>
      <c r="L275" s="62"/>
      <c r="M275" s="62"/>
      <c r="N275" s="62"/>
      <c r="O275" s="62"/>
      <c r="P275" s="62"/>
      <c r="Q275" s="62"/>
      <c r="R275" s="60">
        <f t="shared" si="144"/>
        <v>0</v>
      </c>
      <c r="S275" s="61"/>
      <c r="T275" s="61"/>
      <c r="U275" s="60">
        <f t="shared" si="145"/>
        <v>0</v>
      </c>
      <c r="V275" s="61"/>
      <c r="W275" s="61"/>
      <c r="X275" s="60">
        <f t="shared" si="146"/>
        <v>0</v>
      </c>
      <c r="Y275" s="61"/>
      <c r="Z275" s="61"/>
      <c r="AA275" s="60">
        <f t="shared" si="147"/>
        <v>0</v>
      </c>
      <c r="AB275" s="61"/>
      <c r="AC275" s="61"/>
      <c r="AD275" s="60">
        <f t="shared" si="148"/>
        <v>0</v>
      </c>
      <c r="AE275" s="61"/>
      <c r="AF275" s="61"/>
      <c r="AG275" s="60">
        <f t="shared" si="149"/>
        <v>0</v>
      </c>
      <c r="AH275" s="61"/>
      <c r="AI275" s="61"/>
      <c r="AJ275" s="60">
        <f t="shared" si="150"/>
        <v>0</v>
      </c>
      <c r="AK275" s="60"/>
      <c r="AL275" s="51">
        <f t="shared" si="151"/>
        <v>0</v>
      </c>
      <c r="AM275" s="965"/>
      <c r="AN275" s="965"/>
      <c r="AO275" s="965"/>
      <c r="AP275" s="1111"/>
      <c r="AQ275" s="50"/>
      <c r="AR275" s="968"/>
      <c r="AS275" s="970"/>
      <c r="AT275" s="567"/>
    </row>
    <row r="276" spans="1:46" ht="38.25">
      <c r="A276" s="1020"/>
      <c r="B276" s="959"/>
      <c r="C276" s="959"/>
      <c r="D276" s="959"/>
      <c r="E276" s="71">
        <v>2018</v>
      </c>
      <c r="F276" s="65" t="s">
        <v>265</v>
      </c>
      <c r="G276" s="61"/>
      <c r="H276" s="62"/>
      <c r="I276" s="62"/>
      <c r="J276" s="64">
        <f t="shared" si="143"/>
        <v>0</v>
      </c>
      <c r="K276" s="63"/>
      <c r="L276" s="62"/>
      <c r="M276" s="62"/>
      <c r="N276" s="62"/>
      <c r="O276" s="62"/>
      <c r="P276" s="62"/>
      <c r="Q276" s="62"/>
      <c r="R276" s="60">
        <f t="shared" si="144"/>
        <v>0</v>
      </c>
      <c r="S276" s="61"/>
      <c r="T276" s="61"/>
      <c r="U276" s="60">
        <f t="shared" si="145"/>
        <v>0</v>
      </c>
      <c r="V276" s="61"/>
      <c r="W276" s="61"/>
      <c r="X276" s="60">
        <f t="shared" si="146"/>
        <v>0</v>
      </c>
      <c r="Y276" s="61"/>
      <c r="Z276" s="61"/>
      <c r="AA276" s="60">
        <f t="shared" si="147"/>
        <v>0</v>
      </c>
      <c r="AB276" s="61"/>
      <c r="AC276" s="61"/>
      <c r="AD276" s="60">
        <f t="shared" si="148"/>
        <v>0</v>
      </c>
      <c r="AE276" s="61"/>
      <c r="AF276" s="61"/>
      <c r="AG276" s="60">
        <f t="shared" si="149"/>
        <v>0</v>
      </c>
      <c r="AH276" s="61"/>
      <c r="AI276" s="61"/>
      <c r="AJ276" s="60">
        <f t="shared" si="150"/>
        <v>0</v>
      </c>
      <c r="AK276" s="60"/>
      <c r="AL276" s="51">
        <f t="shared" si="151"/>
        <v>0</v>
      </c>
      <c r="AM276" s="965"/>
      <c r="AN276" s="965"/>
      <c r="AO276" s="965"/>
      <c r="AP276" s="1111"/>
      <c r="AQ276" s="50"/>
      <c r="AR276" s="968"/>
      <c r="AS276" s="970"/>
      <c r="AT276" s="567"/>
    </row>
    <row r="277" spans="1:46" ht="26.25" thickBot="1">
      <c r="A277" s="1021"/>
      <c r="B277" s="960"/>
      <c r="C277" s="960"/>
      <c r="D277" s="960"/>
      <c r="E277" s="65">
        <v>2018</v>
      </c>
      <c r="F277" s="65" t="s">
        <v>264</v>
      </c>
      <c r="G277" s="58"/>
      <c r="H277" s="53"/>
      <c r="I277" s="53"/>
      <c r="J277" s="57">
        <f t="shared" si="143"/>
        <v>0</v>
      </c>
      <c r="K277" s="56"/>
      <c r="L277" s="55"/>
      <c r="M277" s="53"/>
      <c r="N277" s="53"/>
      <c r="O277" s="53"/>
      <c r="P277" s="53"/>
      <c r="Q277" s="53"/>
      <c r="R277" s="54">
        <f t="shared" si="144"/>
        <v>0</v>
      </c>
      <c r="S277" s="53"/>
      <c r="T277" s="53"/>
      <c r="U277" s="52">
        <f t="shared" si="145"/>
        <v>0</v>
      </c>
      <c r="V277" s="53"/>
      <c r="W277" s="53"/>
      <c r="X277" s="52">
        <f t="shared" si="146"/>
        <v>0</v>
      </c>
      <c r="Y277" s="53"/>
      <c r="Z277" s="53"/>
      <c r="AA277" s="52">
        <f t="shared" si="147"/>
        <v>0</v>
      </c>
      <c r="AB277" s="53"/>
      <c r="AC277" s="53"/>
      <c r="AD277" s="52">
        <f t="shared" si="148"/>
        <v>0</v>
      </c>
      <c r="AE277" s="53"/>
      <c r="AF277" s="53"/>
      <c r="AG277" s="52">
        <f t="shared" si="149"/>
        <v>0</v>
      </c>
      <c r="AH277" s="53"/>
      <c r="AI277" s="53"/>
      <c r="AJ277" s="52">
        <f t="shared" si="150"/>
        <v>0</v>
      </c>
      <c r="AK277" s="52"/>
      <c r="AL277" s="51">
        <f t="shared" si="151"/>
        <v>0</v>
      </c>
      <c r="AM277" s="966"/>
      <c r="AN277" s="966"/>
      <c r="AO277" s="966"/>
      <c r="AP277" s="1112"/>
      <c r="AQ277" s="50"/>
      <c r="AR277" s="968"/>
      <c r="AS277" s="970"/>
      <c r="AT277" s="567"/>
    </row>
    <row r="278" spans="1:46" ht="13.5" thickBot="1">
      <c r="A278" s="1109" t="s">
        <v>747</v>
      </c>
      <c r="B278" s="958" t="s">
        <v>746</v>
      </c>
      <c r="C278" s="958" t="s">
        <v>745</v>
      </c>
      <c r="D278" s="961"/>
      <c r="E278" s="71">
        <v>2017</v>
      </c>
      <c r="F278" s="65" t="s">
        <v>2</v>
      </c>
      <c r="G278" s="67"/>
      <c r="H278" s="68">
        <v>0</v>
      </c>
      <c r="I278" s="68">
        <v>0</v>
      </c>
      <c r="J278" s="70">
        <f t="shared" si="143"/>
        <v>0</v>
      </c>
      <c r="K278" s="69">
        <v>1</v>
      </c>
      <c r="L278" s="68">
        <v>2</v>
      </c>
      <c r="M278" s="68">
        <v>15</v>
      </c>
      <c r="N278" s="68">
        <v>60</v>
      </c>
      <c r="O278" s="68">
        <v>0</v>
      </c>
      <c r="P278" s="68">
        <v>0</v>
      </c>
      <c r="Q278" s="68">
        <f>5*2*280</f>
        <v>2800</v>
      </c>
      <c r="R278" s="66">
        <f t="shared" si="144"/>
        <v>7400</v>
      </c>
      <c r="S278" s="67"/>
      <c r="T278" s="67"/>
      <c r="U278" s="66">
        <f t="shared" si="145"/>
        <v>0</v>
      </c>
      <c r="V278" s="67">
        <v>2</v>
      </c>
      <c r="W278" s="67">
        <v>3000</v>
      </c>
      <c r="X278" s="66">
        <f t="shared" si="146"/>
        <v>6000</v>
      </c>
      <c r="Y278" s="67">
        <v>0</v>
      </c>
      <c r="Z278" s="67">
        <v>0</v>
      </c>
      <c r="AA278" s="66">
        <f t="shared" si="147"/>
        <v>0</v>
      </c>
      <c r="AB278" s="67">
        <v>0</v>
      </c>
      <c r="AC278" s="67">
        <v>0</v>
      </c>
      <c r="AD278" s="66">
        <f t="shared" si="148"/>
        <v>0</v>
      </c>
      <c r="AE278" s="67">
        <v>15</v>
      </c>
      <c r="AF278" s="67">
        <v>15</v>
      </c>
      <c r="AG278" s="66">
        <f t="shared" si="149"/>
        <v>225</v>
      </c>
      <c r="AH278" s="67"/>
      <c r="AI278" s="67"/>
      <c r="AJ278" s="66">
        <f t="shared" si="150"/>
        <v>0</v>
      </c>
      <c r="AK278" s="66"/>
      <c r="AL278" s="51">
        <f t="shared" si="151"/>
        <v>13625</v>
      </c>
      <c r="AM278" s="964">
        <f>SUM(AL278:AL281)</f>
        <v>13625</v>
      </c>
      <c r="AN278" s="964"/>
      <c r="AO278" s="964"/>
      <c r="AP278" s="964">
        <f>AM278-AN278-AO278</f>
        <v>13625</v>
      </c>
      <c r="AQ278" s="50"/>
      <c r="AR278" s="967">
        <v>13625</v>
      </c>
      <c r="AS278" s="969"/>
      <c r="AT278" s="567"/>
    </row>
    <row r="279" spans="1:46" ht="39" thickBot="1">
      <c r="A279" s="1020"/>
      <c r="B279" s="959"/>
      <c r="C279" s="959"/>
      <c r="D279" s="962"/>
      <c r="E279" s="71">
        <v>2017</v>
      </c>
      <c r="F279" s="65" t="s">
        <v>262</v>
      </c>
      <c r="G279" s="61"/>
      <c r="H279" s="62"/>
      <c r="I279" s="62"/>
      <c r="J279" s="64">
        <f t="shared" si="143"/>
        <v>0</v>
      </c>
      <c r="K279" s="63"/>
      <c r="L279" s="62"/>
      <c r="M279" s="62"/>
      <c r="N279" s="62"/>
      <c r="O279" s="62"/>
      <c r="P279" s="62"/>
      <c r="Q279" s="62"/>
      <c r="R279" s="60">
        <f t="shared" si="144"/>
        <v>0</v>
      </c>
      <c r="S279" s="61"/>
      <c r="T279" s="61"/>
      <c r="U279" s="60">
        <f t="shared" si="145"/>
        <v>0</v>
      </c>
      <c r="V279" s="61"/>
      <c r="W279" s="61"/>
      <c r="X279" s="60">
        <f t="shared" si="146"/>
        <v>0</v>
      </c>
      <c r="Y279" s="61"/>
      <c r="Z279" s="61"/>
      <c r="AA279" s="60">
        <f t="shared" si="147"/>
        <v>0</v>
      </c>
      <c r="AB279" s="61"/>
      <c r="AC279" s="61"/>
      <c r="AD279" s="60">
        <f t="shared" si="148"/>
        <v>0</v>
      </c>
      <c r="AE279" s="61"/>
      <c r="AF279" s="61"/>
      <c r="AG279" s="60">
        <f t="shared" si="149"/>
        <v>0</v>
      </c>
      <c r="AH279" s="61"/>
      <c r="AI279" s="61"/>
      <c r="AJ279" s="60">
        <f t="shared" si="150"/>
        <v>0</v>
      </c>
      <c r="AK279" s="60"/>
      <c r="AL279" s="51">
        <f t="shared" si="151"/>
        <v>0</v>
      </c>
      <c r="AM279" s="965"/>
      <c r="AN279" s="965"/>
      <c r="AO279" s="965"/>
      <c r="AP279" s="965"/>
      <c r="AQ279" s="50"/>
      <c r="AR279" s="968"/>
      <c r="AS279" s="970"/>
      <c r="AT279" s="567"/>
    </row>
    <row r="280" spans="1:46" ht="12.75">
      <c r="A280" s="1020"/>
      <c r="B280" s="959"/>
      <c r="C280" s="959"/>
      <c r="D280" s="962"/>
      <c r="E280" s="71">
        <v>2018</v>
      </c>
      <c r="F280" s="65" t="s">
        <v>2</v>
      </c>
      <c r="G280" s="61"/>
      <c r="H280" s="62"/>
      <c r="I280" s="62"/>
      <c r="J280" s="64">
        <f t="shared" si="143"/>
        <v>0</v>
      </c>
      <c r="K280" s="63"/>
      <c r="L280" s="62"/>
      <c r="M280" s="62"/>
      <c r="N280" s="62"/>
      <c r="O280" s="62"/>
      <c r="P280" s="62"/>
      <c r="Q280" s="62"/>
      <c r="R280" s="60">
        <f t="shared" si="144"/>
        <v>0</v>
      </c>
      <c r="S280" s="61"/>
      <c r="T280" s="61"/>
      <c r="U280" s="60">
        <f t="shared" si="145"/>
        <v>0</v>
      </c>
      <c r="V280" s="61"/>
      <c r="W280" s="61"/>
      <c r="X280" s="60">
        <f t="shared" si="146"/>
        <v>0</v>
      </c>
      <c r="Y280" s="61"/>
      <c r="Z280" s="61"/>
      <c r="AA280" s="60">
        <f t="shared" si="147"/>
        <v>0</v>
      </c>
      <c r="AB280" s="61"/>
      <c r="AC280" s="61"/>
      <c r="AD280" s="60">
        <f t="shared" si="148"/>
        <v>0</v>
      </c>
      <c r="AE280" s="61"/>
      <c r="AF280" s="61"/>
      <c r="AG280" s="60">
        <f t="shared" si="149"/>
        <v>0</v>
      </c>
      <c r="AH280" s="61"/>
      <c r="AI280" s="61"/>
      <c r="AJ280" s="60">
        <f t="shared" si="150"/>
        <v>0</v>
      </c>
      <c r="AK280" s="60"/>
      <c r="AL280" s="51">
        <f t="shared" si="151"/>
        <v>0</v>
      </c>
      <c r="AM280" s="965"/>
      <c r="AN280" s="965"/>
      <c r="AO280" s="965"/>
      <c r="AP280" s="965"/>
      <c r="AQ280" s="50"/>
      <c r="AR280" s="968"/>
      <c r="AS280" s="970"/>
      <c r="AT280" s="567"/>
    </row>
    <row r="281" spans="1:46" ht="13.5" thickBot="1">
      <c r="A281" s="1021"/>
      <c r="B281" s="960"/>
      <c r="C281" s="960"/>
      <c r="D281" s="963"/>
      <c r="E281" s="65">
        <v>2018</v>
      </c>
      <c r="F281" s="65" t="s">
        <v>261</v>
      </c>
      <c r="G281" s="58"/>
      <c r="H281" s="53"/>
      <c r="I281" s="53"/>
      <c r="J281" s="57">
        <f t="shared" si="143"/>
        <v>0</v>
      </c>
      <c r="K281" s="56"/>
      <c r="L281" s="55"/>
      <c r="M281" s="53"/>
      <c r="N281" s="53"/>
      <c r="O281" s="53"/>
      <c r="P281" s="53"/>
      <c r="Q281" s="53"/>
      <c r="R281" s="54">
        <f t="shared" si="144"/>
        <v>0</v>
      </c>
      <c r="S281" s="53"/>
      <c r="T281" s="53"/>
      <c r="U281" s="52">
        <f t="shared" si="145"/>
        <v>0</v>
      </c>
      <c r="V281" s="53"/>
      <c r="W281" s="53"/>
      <c r="X281" s="52">
        <f t="shared" si="146"/>
        <v>0</v>
      </c>
      <c r="Y281" s="53"/>
      <c r="Z281" s="53"/>
      <c r="AA281" s="52">
        <f t="shared" si="147"/>
        <v>0</v>
      </c>
      <c r="AB281" s="53"/>
      <c r="AC281" s="53"/>
      <c r="AD281" s="52">
        <f t="shared" si="148"/>
        <v>0</v>
      </c>
      <c r="AE281" s="53"/>
      <c r="AF281" s="53"/>
      <c r="AG281" s="52">
        <f t="shared" si="149"/>
        <v>0</v>
      </c>
      <c r="AH281" s="53"/>
      <c r="AI281" s="53"/>
      <c r="AJ281" s="52">
        <f t="shared" si="150"/>
        <v>0</v>
      </c>
      <c r="AK281" s="52"/>
      <c r="AL281" s="51">
        <f t="shared" si="151"/>
        <v>0</v>
      </c>
      <c r="AM281" s="966"/>
      <c r="AN281" s="966"/>
      <c r="AO281" s="966"/>
      <c r="AP281" s="966"/>
      <c r="AQ281" s="50"/>
      <c r="AR281" s="968"/>
      <c r="AS281" s="970"/>
      <c r="AT281" s="567"/>
    </row>
    <row r="282" spans="1:46" s="150" customFormat="1" ht="18" customHeight="1" thickBot="1">
      <c r="A282" s="1016" t="s">
        <v>744</v>
      </c>
      <c r="B282" s="1017"/>
      <c r="C282" s="1017"/>
      <c r="D282" s="1017"/>
      <c r="E282" s="1017"/>
      <c r="F282" s="1018"/>
      <c r="G282" s="301"/>
      <c r="H282" s="301"/>
      <c r="I282" s="301"/>
      <c r="J282" s="301"/>
      <c r="K282" s="301"/>
      <c r="L282" s="301"/>
      <c r="M282" s="301"/>
      <c r="N282" s="301"/>
      <c r="O282" s="301"/>
      <c r="P282" s="301"/>
      <c r="Q282" s="301"/>
      <c r="R282" s="300"/>
      <c r="S282" s="178"/>
      <c r="T282" s="178"/>
      <c r="U282" s="181"/>
      <c r="V282" s="178"/>
      <c r="W282" s="178"/>
      <c r="X282" s="181"/>
      <c r="Y282" s="178"/>
      <c r="Z282" s="178"/>
      <c r="AA282" s="180"/>
      <c r="AB282" s="178"/>
      <c r="AC282" s="178"/>
      <c r="AD282" s="180"/>
      <c r="AE282" s="178"/>
      <c r="AF282" s="178"/>
      <c r="AG282" s="180"/>
      <c r="AH282" s="178"/>
      <c r="AI282" s="178"/>
      <c r="AJ282" s="180"/>
      <c r="AK282" s="180"/>
      <c r="AL282" s="51">
        <f t="shared" si="151"/>
        <v>0</v>
      </c>
      <c r="AM282" s="179"/>
      <c r="AN282" s="178"/>
      <c r="AO282" s="178"/>
      <c r="AP282" s="177"/>
      <c r="AQ282" s="50"/>
      <c r="AR282" s="158"/>
      <c r="AS282" s="157"/>
      <c r="AT282" s="563"/>
    </row>
    <row r="283" spans="1:46" ht="39" thickBot="1">
      <c r="A283" s="971" t="s">
        <v>743</v>
      </c>
      <c r="B283" s="958" t="s">
        <v>740</v>
      </c>
      <c r="C283" s="958" t="s">
        <v>742</v>
      </c>
      <c r="D283" s="958"/>
      <c r="E283" s="71">
        <v>2017</v>
      </c>
      <c r="F283" s="65" t="s">
        <v>258</v>
      </c>
      <c r="G283" s="67"/>
      <c r="H283" s="68"/>
      <c r="I283" s="68"/>
      <c r="J283" s="70">
        <f t="shared" ref="J283:J290" si="152">G283*H283*I283</f>
        <v>0</v>
      </c>
      <c r="K283" s="69"/>
      <c r="L283" s="68"/>
      <c r="M283" s="68"/>
      <c r="N283" s="68"/>
      <c r="O283" s="68"/>
      <c r="P283" s="68"/>
      <c r="Q283" s="68"/>
      <c r="R283" s="66">
        <f t="shared" ref="R283:R290" si="153">(K283*L283*M283*N283)+(K283*L283*P283)+O283+(K283*L283*Q283)</f>
        <v>0</v>
      </c>
      <c r="S283" s="67"/>
      <c r="T283" s="67"/>
      <c r="U283" s="66">
        <f t="shared" ref="U283:U290" si="154">S283*T283</f>
        <v>0</v>
      </c>
      <c r="V283" s="67"/>
      <c r="W283" s="67"/>
      <c r="X283" s="66">
        <f t="shared" ref="X283:X290" si="155">W283*V283</f>
        <v>0</v>
      </c>
      <c r="Y283" s="67"/>
      <c r="Z283" s="67"/>
      <c r="AA283" s="66">
        <f t="shared" ref="AA283:AA290" si="156">Y283*Z283</f>
        <v>0</v>
      </c>
      <c r="AB283" s="67"/>
      <c r="AC283" s="67"/>
      <c r="AD283" s="66">
        <f t="shared" ref="AD283:AD290" si="157">AB283*AC283</f>
        <v>0</v>
      </c>
      <c r="AE283" s="67"/>
      <c r="AF283" s="67"/>
      <c r="AG283" s="66">
        <f t="shared" ref="AG283:AG290" si="158">AE283*AF283</f>
        <v>0</v>
      </c>
      <c r="AH283" s="67"/>
      <c r="AI283" s="67"/>
      <c r="AJ283" s="66">
        <f t="shared" ref="AJ283:AJ290" si="159">AI283+AH283</f>
        <v>0</v>
      </c>
      <c r="AK283" s="66"/>
      <c r="AL283" s="51">
        <f t="shared" si="151"/>
        <v>0</v>
      </c>
      <c r="AM283" s="964">
        <f>SUM(AL283:AL286)</f>
        <v>0</v>
      </c>
      <c r="AN283" s="964"/>
      <c r="AO283" s="964"/>
      <c r="AP283" s="964">
        <f>AM283-AN283-AO283</f>
        <v>0</v>
      </c>
      <c r="AQ283" s="50"/>
      <c r="AR283" s="967"/>
      <c r="AS283" s="969"/>
      <c r="AT283" s="567"/>
    </row>
    <row r="284" spans="1:46" ht="26.25" thickBot="1">
      <c r="A284" s="972"/>
      <c r="B284" s="959"/>
      <c r="C284" s="959"/>
      <c r="D284" s="959"/>
      <c r="E284" s="71">
        <v>2017</v>
      </c>
      <c r="F284" s="65" t="s">
        <v>257</v>
      </c>
      <c r="G284" s="61"/>
      <c r="H284" s="62"/>
      <c r="I284" s="62"/>
      <c r="J284" s="64">
        <f t="shared" si="152"/>
        <v>0</v>
      </c>
      <c r="K284" s="63"/>
      <c r="L284" s="62"/>
      <c r="M284" s="62"/>
      <c r="N284" s="62"/>
      <c r="O284" s="62"/>
      <c r="P284" s="62"/>
      <c r="Q284" s="62"/>
      <c r="R284" s="60">
        <f t="shared" si="153"/>
        <v>0</v>
      </c>
      <c r="S284" s="61"/>
      <c r="T284" s="61"/>
      <c r="U284" s="60">
        <f t="shared" si="154"/>
        <v>0</v>
      </c>
      <c r="V284" s="61"/>
      <c r="W284" s="61"/>
      <c r="X284" s="60">
        <f t="shared" si="155"/>
        <v>0</v>
      </c>
      <c r="Y284" s="61"/>
      <c r="Z284" s="61"/>
      <c r="AA284" s="60">
        <f t="shared" si="156"/>
        <v>0</v>
      </c>
      <c r="AB284" s="61"/>
      <c r="AC284" s="61"/>
      <c r="AD284" s="60">
        <f t="shared" si="157"/>
        <v>0</v>
      </c>
      <c r="AE284" s="61"/>
      <c r="AF284" s="61"/>
      <c r="AG284" s="60">
        <f t="shared" si="158"/>
        <v>0</v>
      </c>
      <c r="AH284" s="61"/>
      <c r="AI284" s="61"/>
      <c r="AJ284" s="60">
        <f t="shared" si="159"/>
        <v>0</v>
      </c>
      <c r="AK284" s="60"/>
      <c r="AL284" s="51">
        <f t="shared" si="151"/>
        <v>0</v>
      </c>
      <c r="AM284" s="965"/>
      <c r="AN284" s="965"/>
      <c r="AO284" s="965"/>
      <c r="AP284" s="965"/>
      <c r="AQ284" s="50"/>
      <c r="AR284" s="968"/>
      <c r="AS284" s="970"/>
      <c r="AT284" s="567"/>
    </row>
    <row r="285" spans="1:46" ht="25.5">
      <c r="A285" s="972"/>
      <c r="B285" s="959"/>
      <c r="C285" s="959"/>
      <c r="D285" s="959"/>
      <c r="E285" s="71">
        <v>2018</v>
      </c>
      <c r="F285" s="65" t="s">
        <v>256</v>
      </c>
      <c r="G285" s="61"/>
      <c r="H285" s="62"/>
      <c r="I285" s="62"/>
      <c r="J285" s="64">
        <f t="shared" si="152"/>
        <v>0</v>
      </c>
      <c r="K285" s="63"/>
      <c r="L285" s="62"/>
      <c r="M285" s="62"/>
      <c r="N285" s="62"/>
      <c r="O285" s="62"/>
      <c r="P285" s="62"/>
      <c r="Q285" s="62"/>
      <c r="R285" s="60">
        <f t="shared" si="153"/>
        <v>0</v>
      </c>
      <c r="S285" s="61"/>
      <c r="T285" s="61"/>
      <c r="U285" s="60">
        <f t="shared" si="154"/>
        <v>0</v>
      </c>
      <c r="V285" s="61"/>
      <c r="W285" s="61"/>
      <c r="X285" s="60">
        <f t="shared" si="155"/>
        <v>0</v>
      </c>
      <c r="Y285" s="61"/>
      <c r="Z285" s="61"/>
      <c r="AA285" s="60">
        <f t="shared" si="156"/>
        <v>0</v>
      </c>
      <c r="AB285" s="61"/>
      <c r="AC285" s="61"/>
      <c r="AD285" s="60">
        <f t="shared" si="157"/>
        <v>0</v>
      </c>
      <c r="AE285" s="61"/>
      <c r="AF285" s="61"/>
      <c r="AG285" s="60">
        <f t="shared" si="158"/>
        <v>0</v>
      </c>
      <c r="AH285" s="61"/>
      <c r="AI285" s="61"/>
      <c r="AJ285" s="60">
        <f t="shared" si="159"/>
        <v>0</v>
      </c>
      <c r="AK285" s="60"/>
      <c r="AL285" s="51">
        <f t="shared" si="151"/>
        <v>0</v>
      </c>
      <c r="AM285" s="965"/>
      <c r="AN285" s="965"/>
      <c r="AO285" s="965"/>
      <c r="AP285" s="965"/>
      <c r="AQ285" s="50"/>
      <c r="AR285" s="968"/>
      <c r="AS285" s="970"/>
      <c r="AT285" s="567"/>
    </row>
    <row r="286" spans="1:46" ht="26.25" thickBot="1">
      <c r="A286" s="972"/>
      <c r="B286" s="960"/>
      <c r="C286" s="960"/>
      <c r="D286" s="960"/>
      <c r="E286" s="65">
        <v>2018</v>
      </c>
      <c r="F286" s="65" t="s">
        <v>255</v>
      </c>
      <c r="G286" s="58"/>
      <c r="H286" s="53"/>
      <c r="I286" s="53"/>
      <c r="J286" s="57">
        <f t="shared" si="152"/>
        <v>0</v>
      </c>
      <c r="K286" s="56"/>
      <c r="L286" s="55"/>
      <c r="M286" s="53"/>
      <c r="N286" s="53"/>
      <c r="O286" s="53"/>
      <c r="P286" s="53"/>
      <c r="Q286" s="53"/>
      <c r="R286" s="54">
        <f t="shared" si="153"/>
        <v>0</v>
      </c>
      <c r="S286" s="53"/>
      <c r="T286" s="53"/>
      <c r="U286" s="52">
        <f t="shared" si="154"/>
        <v>0</v>
      </c>
      <c r="V286" s="53"/>
      <c r="W286" s="53"/>
      <c r="X286" s="52">
        <f t="shared" si="155"/>
        <v>0</v>
      </c>
      <c r="Y286" s="53"/>
      <c r="Z286" s="53"/>
      <c r="AA286" s="52">
        <f t="shared" si="156"/>
        <v>0</v>
      </c>
      <c r="AB286" s="53"/>
      <c r="AC286" s="53"/>
      <c r="AD286" s="52">
        <f t="shared" si="157"/>
        <v>0</v>
      </c>
      <c r="AE286" s="53"/>
      <c r="AF286" s="53"/>
      <c r="AG286" s="52">
        <f t="shared" si="158"/>
        <v>0</v>
      </c>
      <c r="AH286" s="53"/>
      <c r="AI286" s="53"/>
      <c r="AJ286" s="52">
        <f t="shared" si="159"/>
        <v>0</v>
      </c>
      <c r="AK286" s="52"/>
      <c r="AL286" s="51">
        <f t="shared" ref="AL286:AL321" si="160">AJ286+AG286+AD286+AA286+X286+U286+R286+J286+AK286</f>
        <v>0</v>
      </c>
      <c r="AM286" s="966"/>
      <c r="AN286" s="966"/>
      <c r="AO286" s="966"/>
      <c r="AP286" s="966"/>
      <c r="AQ286" s="50"/>
      <c r="AR286" s="968"/>
      <c r="AS286" s="970"/>
      <c r="AT286" s="567"/>
    </row>
    <row r="287" spans="1:46" ht="13.5" thickBot="1">
      <c r="A287" s="971" t="s">
        <v>741</v>
      </c>
      <c r="B287" s="958" t="s">
        <v>740</v>
      </c>
      <c r="C287" s="958" t="s">
        <v>739</v>
      </c>
      <c r="D287" s="958"/>
      <c r="E287" s="71">
        <v>2017</v>
      </c>
      <c r="F287" s="210" t="s">
        <v>2</v>
      </c>
      <c r="G287" s="67"/>
      <c r="H287" s="68"/>
      <c r="I287" s="68"/>
      <c r="J287" s="70">
        <f t="shared" si="152"/>
        <v>0</v>
      </c>
      <c r="K287" s="69"/>
      <c r="L287" s="68"/>
      <c r="M287" s="68"/>
      <c r="N287" s="68"/>
      <c r="O287" s="68"/>
      <c r="P287" s="68"/>
      <c r="Q287" s="68"/>
      <c r="R287" s="66">
        <f t="shared" si="153"/>
        <v>0</v>
      </c>
      <c r="S287" s="67"/>
      <c r="T287" s="67"/>
      <c r="U287" s="66">
        <f t="shared" si="154"/>
        <v>0</v>
      </c>
      <c r="V287" s="67"/>
      <c r="W287" s="67"/>
      <c r="X287" s="66">
        <f t="shared" si="155"/>
        <v>0</v>
      </c>
      <c r="Y287" s="67"/>
      <c r="Z287" s="67"/>
      <c r="AA287" s="66">
        <f t="shared" si="156"/>
        <v>0</v>
      </c>
      <c r="AB287" s="67"/>
      <c r="AC287" s="67"/>
      <c r="AD287" s="66">
        <f t="shared" si="157"/>
        <v>0</v>
      </c>
      <c r="AE287" s="67"/>
      <c r="AF287" s="67"/>
      <c r="AG287" s="66">
        <f t="shared" si="158"/>
        <v>0</v>
      </c>
      <c r="AH287" s="67"/>
      <c r="AI287" s="67"/>
      <c r="AJ287" s="66">
        <f t="shared" si="159"/>
        <v>0</v>
      </c>
      <c r="AK287" s="66"/>
      <c r="AL287" s="51">
        <f t="shared" si="160"/>
        <v>0</v>
      </c>
      <c r="AM287" s="964">
        <f>SUM(AL287:AL290)</f>
        <v>0</v>
      </c>
      <c r="AN287" s="964"/>
      <c r="AO287" s="964"/>
      <c r="AP287" s="964">
        <f>AM287-AN287-AO287</f>
        <v>0</v>
      </c>
      <c r="AQ287" s="50"/>
      <c r="AR287" s="968"/>
      <c r="AS287" s="970"/>
      <c r="AT287" s="567"/>
    </row>
    <row r="288" spans="1:46" ht="13.5" thickBot="1">
      <c r="A288" s="972"/>
      <c r="B288" s="959"/>
      <c r="C288" s="959"/>
      <c r="D288" s="959"/>
      <c r="E288" s="71">
        <v>2017</v>
      </c>
      <c r="F288" s="210" t="s">
        <v>2</v>
      </c>
      <c r="G288" s="61"/>
      <c r="H288" s="62"/>
      <c r="I288" s="62"/>
      <c r="J288" s="64">
        <f t="shared" si="152"/>
        <v>0</v>
      </c>
      <c r="K288" s="63"/>
      <c r="L288" s="62"/>
      <c r="M288" s="62"/>
      <c r="N288" s="62"/>
      <c r="O288" s="62"/>
      <c r="P288" s="62"/>
      <c r="Q288" s="62"/>
      <c r="R288" s="60">
        <f t="shared" si="153"/>
        <v>0</v>
      </c>
      <c r="S288" s="61"/>
      <c r="T288" s="61"/>
      <c r="U288" s="60">
        <f t="shared" si="154"/>
        <v>0</v>
      </c>
      <c r="V288" s="61"/>
      <c r="W288" s="61"/>
      <c r="X288" s="60">
        <f t="shared" si="155"/>
        <v>0</v>
      </c>
      <c r="Y288" s="61"/>
      <c r="Z288" s="61"/>
      <c r="AA288" s="60">
        <f t="shared" si="156"/>
        <v>0</v>
      </c>
      <c r="AB288" s="61"/>
      <c r="AC288" s="61"/>
      <c r="AD288" s="60">
        <f t="shared" si="157"/>
        <v>0</v>
      </c>
      <c r="AE288" s="61"/>
      <c r="AF288" s="61"/>
      <c r="AG288" s="60">
        <f t="shared" si="158"/>
        <v>0</v>
      </c>
      <c r="AH288" s="61"/>
      <c r="AI288" s="61"/>
      <c r="AJ288" s="60">
        <f t="shared" si="159"/>
        <v>0</v>
      </c>
      <c r="AK288" s="60"/>
      <c r="AL288" s="51">
        <f t="shared" si="160"/>
        <v>0</v>
      </c>
      <c r="AM288" s="965"/>
      <c r="AN288" s="965"/>
      <c r="AO288" s="965"/>
      <c r="AP288" s="965"/>
      <c r="AQ288" s="50"/>
      <c r="AR288" s="968"/>
      <c r="AS288" s="970"/>
      <c r="AT288" s="567"/>
    </row>
    <row r="289" spans="1:46" ht="12.75">
      <c r="A289" s="972"/>
      <c r="B289" s="959"/>
      <c r="C289" s="959"/>
      <c r="D289" s="959"/>
      <c r="E289" s="71">
        <v>2018</v>
      </c>
      <c r="F289" s="210" t="s">
        <v>738</v>
      </c>
      <c r="G289" s="61"/>
      <c r="H289" s="62"/>
      <c r="I289" s="62"/>
      <c r="J289" s="64">
        <f t="shared" si="152"/>
        <v>0</v>
      </c>
      <c r="K289" s="63"/>
      <c r="L289" s="62"/>
      <c r="M289" s="62"/>
      <c r="N289" s="62"/>
      <c r="O289" s="62"/>
      <c r="P289" s="62"/>
      <c r="Q289" s="62"/>
      <c r="R289" s="60">
        <f t="shared" si="153"/>
        <v>0</v>
      </c>
      <c r="S289" s="61"/>
      <c r="T289" s="61"/>
      <c r="U289" s="60">
        <f t="shared" si="154"/>
        <v>0</v>
      </c>
      <c r="V289" s="61"/>
      <c r="W289" s="61"/>
      <c r="X289" s="60">
        <f t="shared" si="155"/>
        <v>0</v>
      </c>
      <c r="Y289" s="61"/>
      <c r="Z289" s="61"/>
      <c r="AA289" s="60">
        <f t="shared" si="156"/>
        <v>0</v>
      </c>
      <c r="AB289" s="61"/>
      <c r="AC289" s="61"/>
      <c r="AD289" s="60">
        <f t="shared" si="157"/>
        <v>0</v>
      </c>
      <c r="AE289" s="61"/>
      <c r="AF289" s="61"/>
      <c r="AG289" s="60">
        <f t="shared" si="158"/>
        <v>0</v>
      </c>
      <c r="AH289" s="61"/>
      <c r="AI289" s="61"/>
      <c r="AJ289" s="60">
        <f t="shared" si="159"/>
        <v>0</v>
      </c>
      <c r="AK289" s="60"/>
      <c r="AL289" s="51">
        <f t="shared" si="160"/>
        <v>0</v>
      </c>
      <c r="AM289" s="965"/>
      <c r="AN289" s="965"/>
      <c r="AO289" s="965"/>
      <c r="AP289" s="965"/>
      <c r="AQ289" s="50"/>
      <c r="AR289" s="968"/>
      <c r="AS289" s="970"/>
      <c r="AT289" s="567"/>
    </row>
    <row r="290" spans="1:46" ht="13.5" thickBot="1">
      <c r="A290" s="972"/>
      <c r="B290" s="960"/>
      <c r="C290" s="960"/>
      <c r="D290" s="960"/>
      <c r="E290" s="65">
        <v>2018</v>
      </c>
      <c r="F290" s="210" t="s">
        <v>737</v>
      </c>
      <c r="G290" s="61"/>
      <c r="H290" s="72"/>
      <c r="I290" s="72"/>
      <c r="J290" s="64">
        <f t="shared" si="152"/>
        <v>0</v>
      </c>
      <c r="K290" s="63"/>
      <c r="L290" s="62"/>
      <c r="M290" s="72"/>
      <c r="N290" s="72"/>
      <c r="O290" s="72"/>
      <c r="P290" s="72"/>
      <c r="Q290" s="72"/>
      <c r="R290" s="54">
        <f t="shared" si="153"/>
        <v>0</v>
      </c>
      <c r="S290" s="72"/>
      <c r="T290" s="72"/>
      <c r="U290" s="60">
        <f t="shared" si="154"/>
        <v>0</v>
      </c>
      <c r="V290" s="72"/>
      <c r="W290" s="72"/>
      <c r="X290" s="60">
        <f t="shared" si="155"/>
        <v>0</v>
      </c>
      <c r="Y290" s="72"/>
      <c r="Z290" s="72"/>
      <c r="AA290" s="60">
        <f t="shared" si="156"/>
        <v>0</v>
      </c>
      <c r="AB290" s="72"/>
      <c r="AC290" s="72"/>
      <c r="AD290" s="60">
        <f t="shared" si="157"/>
        <v>0</v>
      </c>
      <c r="AE290" s="72"/>
      <c r="AF290" s="72"/>
      <c r="AG290" s="60">
        <f t="shared" si="158"/>
        <v>0</v>
      </c>
      <c r="AH290" s="72"/>
      <c r="AI290" s="72"/>
      <c r="AJ290" s="60">
        <f t="shared" si="159"/>
        <v>0</v>
      </c>
      <c r="AK290" s="60"/>
      <c r="AL290" s="51">
        <f t="shared" si="160"/>
        <v>0</v>
      </c>
      <c r="AM290" s="966"/>
      <c r="AN290" s="966"/>
      <c r="AO290" s="966"/>
      <c r="AP290" s="966"/>
      <c r="AQ290" s="50"/>
      <c r="AR290" s="968"/>
      <c r="AS290" s="970"/>
      <c r="AT290" s="567"/>
    </row>
    <row r="291" spans="1:46" ht="13.5" thickBot="1">
      <c r="A291" s="971" t="s">
        <v>1378</v>
      </c>
      <c r="B291" s="958" t="s">
        <v>1038</v>
      </c>
      <c r="C291" s="958" t="s">
        <v>1380</v>
      </c>
      <c r="D291" s="958"/>
      <c r="E291" s="71">
        <v>2017</v>
      </c>
      <c r="F291" s="210" t="s">
        <v>2</v>
      </c>
      <c r="G291" s="67"/>
      <c r="H291" s="68"/>
      <c r="I291" s="68"/>
      <c r="J291" s="70">
        <f t="shared" ref="J291:J298" si="161">G291*H291*I291</f>
        <v>0</v>
      </c>
      <c r="K291" s="69"/>
      <c r="L291" s="68"/>
      <c r="M291" s="68"/>
      <c r="N291" s="68"/>
      <c r="O291" s="68"/>
      <c r="P291" s="68"/>
      <c r="Q291" s="68"/>
      <c r="R291" s="66">
        <f t="shared" ref="R291:R298" si="162">(K291*L291*M291*N291)+(K291*L291*P291)+O291+(K291*L291*Q291)</f>
        <v>0</v>
      </c>
      <c r="S291" s="67"/>
      <c r="T291" s="67"/>
      <c r="U291" s="66">
        <f t="shared" ref="U291:U298" si="163">S291*T291</f>
        <v>0</v>
      </c>
      <c r="V291" s="67"/>
      <c r="W291" s="67"/>
      <c r="X291" s="66">
        <f t="shared" ref="X291:X298" si="164">W291*V291</f>
        <v>0</v>
      </c>
      <c r="Y291" s="67"/>
      <c r="Z291" s="67"/>
      <c r="AA291" s="66">
        <f t="shared" ref="AA291:AA298" si="165">Y291*Z291</f>
        <v>0</v>
      </c>
      <c r="AB291" s="67"/>
      <c r="AC291" s="67"/>
      <c r="AD291" s="66">
        <f t="shared" ref="AD291:AD298" si="166">AB291*AC291</f>
        <v>0</v>
      </c>
      <c r="AE291" s="67"/>
      <c r="AF291" s="67"/>
      <c r="AG291" s="66">
        <f t="shared" ref="AG291:AG298" si="167">AE291*AF291</f>
        <v>0</v>
      </c>
      <c r="AH291" s="67"/>
      <c r="AI291" s="67"/>
      <c r="AJ291" s="66">
        <f t="shared" ref="AJ291:AJ298" si="168">AI291+AH291</f>
        <v>0</v>
      </c>
      <c r="AK291" s="66"/>
      <c r="AL291" s="51">
        <f t="shared" si="160"/>
        <v>0</v>
      </c>
      <c r="AM291" s="964">
        <f>SUM(AL291:AL294)</f>
        <v>0</v>
      </c>
      <c r="AN291" s="964"/>
      <c r="AO291" s="964"/>
      <c r="AP291" s="964">
        <f>AM291-AN291-AO291</f>
        <v>0</v>
      </c>
      <c r="AQ291" s="50"/>
      <c r="AR291" s="967"/>
      <c r="AS291" s="969"/>
      <c r="AT291" s="567"/>
    </row>
    <row r="292" spans="1:46" ht="13.5" thickBot="1">
      <c r="A292" s="972"/>
      <c r="B292" s="959"/>
      <c r="C292" s="959"/>
      <c r="D292" s="959"/>
      <c r="E292" s="71">
        <v>2017</v>
      </c>
      <c r="F292" s="210" t="s">
        <v>1039</v>
      </c>
      <c r="G292" s="61"/>
      <c r="H292" s="62"/>
      <c r="I292" s="62"/>
      <c r="J292" s="64">
        <f t="shared" si="161"/>
        <v>0</v>
      </c>
      <c r="K292" s="63"/>
      <c r="L292" s="62"/>
      <c r="M292" s="62"/>
      <c r="N292" s="62"/>
      <c r="O292" s="62"/>
      <c r="P292" s="62"/>
      <c r="Q292" s="62"/>
      <c r="R292" s="60">
        <f t="shared" si="162"/>
        <v>0</v>
      </c>
      <c r="S292" s="61"/>
      <c r="T292" s="61"/>
      <c r="U292" s="60">
        <f t="shared" si="163"/>
        <v>0</v>
      </c>
      <c r="V292" s="61"/>
      <c r="W292" s="61"/>
      <c r="X292" s="60">
        <f t="shared" si="164"/>
        <v>0</v>
      </c>
      <c r="Y292" s="61"/>
      <c r="Z292" s="61"/>
      <c r="AA292" s="60">
        <f t="shared" si="165"/>
        <v>0</v>
      </c>
      <c r="AB292" s="61"/>
      <c r="AC292" s="61"/>
      <c r="AD292" s="60">
        <f t="shared" si="166"/>
        <v>0</v>
      </c>
      <c r="AE292" s="61"/>
      <c r="AF292" s="61"/>
      <c r="AG292" s="60">
        <f t="shared" si="167"/>
        <v>0</v>
      </c>
      <c r="AH292" s="61"/>
      <c r="AI292" s="61"/>
      <c r="AJ292" s="60">
        <f t="shared" si="168"/>
        <v>0</v>
      </c>
      <c r="AK292" s="60"/>
      <c r="AL292" s="51">
        <f t="shared" si="160"/>
        <v>0</v>
      </c>
      <c r="AM292" s="965"/>
      <c r="AN292" s="965"/>
      <c r="AO292" s="965"/>
      <c r="AP292" s="965"/>
      <c r="AQ292" s="50"/>
      <c r="AR292" s="968"/>
      <c r="AS292" s="970"/>
      <c r="AT292" s="567"/>
    </row>
    <row r="293" spans="1:46" ht="25.5">
      <c r="A293" s="972"/>
      <c r="B293" s="959"/>
      <c r="C293" s="959"/>
      <c r="D293" s="959"/>
      <c r="E293" s="71">
        <v>2018</v>
      </c>
      <c r="F293" s="210" t="s">
        <v>1040</v>
      </c>
      <c r="G293" s="61"/>
      <c r="H293" s="62"/>
      <c r="I293" s="62"/>
      <c r="J293" s="64">
        <f t="shared" si="161"/>
        <v>0</v>
      </c>
      <c r="K293" s="63"/>
      <c r="L293" s="62"/>
      <c r="M293" s="62"/>
      <c r="N293" s="62"/>
      <c r="O293" s="62"/>
      <c r="P293" s="62"/>
      <c r="Q293" s="62"/>
      <c r="R293" s="60">
        <f t="shared" si="162"/>
        <v>0</v>
      </c>
      <c r="S293" s="61"/>
      <c r="T293" s="61"/>
      <c r="U293" s="60">
        <f t="shared" si="163"/>
        <v>0</v>
      </c>
      <c r="V293" s="61"/>
      <c r="W293" s="61"/>
      <c r="X293" s="60">
        <f t="shared" si="164"/>
        <v>0</v>
      </c>
      <c r="Y293" s="61"/>
      <c r="Z293" s="61"/>
      <c r="AA293" s="60">
        <f t="shared" si="165"/>
        <v>0</v>
      </c>
      <c r="AB293" s="61"/>
      <c r="AC293" s="61"/>
      <c r="AD293" s="60">
        <f t="shared" si="166"/>
        <v>0</v>
      </c>
      <c r="AE293" s="61"/>
      <c r="AF293" s="61"/>
      <c r="AG293" s="60">
        <f t="shared" si="167"/>
        <v>0</v>
      </c>
      <c r="AH293" s="61"/>
      <c r="AI293" s="61"/>
      <c r="AJ293" s="60">
        <f t="shared" si="168"/>
        <v>0</v>
      </c>
      <c r="AK293" s="60"/>
      <c r="AL293" s="51">
        <f t="shared" si="160"/>
        <v>0</v>
      </c>
      <c r="AM293" s="965"/>
      <c r="AN293" s="965"/>
      <c r="AO293" s="965"/>
      <c r="AP293" s="965"/>
      <c r="AQ293" s="50"/>
      <c r="AR293" s="968"/>
      <c r="AS293" s="970"/>
      <c r="AT293" s="567"/>
    </row>
    <row r="294" spans="1:46" ht="13.5" thickBot="1">
      <c r="A294" s="972"/>
      <c r="B294" s="960"/>
      <c r="C294" s="960"/>
      <c r="D294" s="960"/>
      <c r="E294" s="65">
        <v>2018</v>
      </c>
      <c r="F294" s="210" t="s">
        <v>2</v>
      </c>
      <c r="G294" s="58"/>
      <c r="H294" s="53"/>
      <c r="I294" s="53"/>
      <c r="J294" s="57">
        <f t="shared" si="161"/>
        <v>0</v>
      </c>
      <c r="K294" s="56"/>
      <c r="L294" s="55"/>
      <c r="M294" s="53"/>
      <c r="N294" s="53"/>
      <c r="O294" s="53"/>
      <c r="P294" s="53"/>
      <c r="Q294" s="53"/>
      <c r="R294" s="54">
        <f t="shared" si="162"/>
        <v>0</v>
      </c>
      <c r="S294" s="53"/>
      <c r="T294" s="53"/>
      <c r="U294" s="52">
        <f t="shared" si="163"/>
        <v>0</v>
      </c>
      <c r="V294" s="53"/>
      <c r="W294" s="53"/>
      <c r="X294" s="52">
        <f t="shared" si="164"/>
        <v>0</v>
      </c>
      <c r="Y294" s="53"/>
      <c r="Z294" s="53"/>
      <c r="AA294" s="52">
        <f t="shared" si="165"/>
        <v>0</v>
      </c>
      <c r="AB294" s="53"/>
      <c r="AC294" s="53"/>
      <c r="AD294" s="52">
        <f t="shared" si="166"/>
        <v>0</v>
      </c>
      <c r="AE294" s="53"/>
      <c r="AF294" s="53"/>
      <c r="AG294" s="52">
        <f t="shared" si="167"/>
        <v>0</v>
      </c>
      <c r="AH294" s="53"/>
      <c r="AI294" s="53"/>
      <c r="AJ294" s="52">
        <f t="shared" si="168"/>
        <v>0</v>
      </c>
      <c r="AK294" s="52"/>
      <c r="AL294" s="51">
        <f t="shared" ref="AL294:AL298" si="169">AJ294+AG294+AD294+AA294+X294+U294+R294+J294+AK294</f>
        <v>0</v>
      </c>
      <c r="AM294" s="966"/>
      <c r="AN294" s="966"/>
      <c r="AO294" s="966"/>
      <c r="AP294" s="966"/>
      <c r="AQ294" s="50"/>
      <c r="AR294" s="968"/>
      <c r="AS294" s="970"/>
      <c r="AT294" s="567"/>
    </row>
    <row r="295" spans="1:46" ht="13.5" thickBot="1">
      <c r="A295" s="971" t="s">
        <v>1379</v>
      </c>
      <c r="B295" s="958" t="s">
        <v>141</v>
      </c>
      <c r="C295" s="958" t="s">
        <v>1381</v>
      </c>
      <c r="D295" s="958"/>
      <c r="E295" s="71">
        <v>2017</v>
      </c>
      <c r="F295" s="210" t="s">
        <v>2</v>
      </c>
      <c r="G295" s="67"/>
      <c r="H295" s="68"/>
      <c r="I295" s="68"/>
      <c r="J295" s="70">
        <f t="shared" si="161"/>
        <v>0</v>
      </c>
      <c r="K295" s="69"/>
      <c r="L295" s="68"/>
      <c r="M295" s="68"/>
      <c r="N295" s="68"/>
      <c r="O295" s="68"/>
      <c r="P295" s="68"/>
      <c r="Q295" s="68"/>
      <c r="R295" s="66">
        <f t="shared" si="162"/>
        <v>0</v>
      </c>
      <c r="S295" s="67"/>
      <c r="T295" s="67"/>
      <c r="U295" s="66">
        <f t="shared" si="163"/>
        <v>0</v>
      </c>
      <c r="V295" s="67"/>
      <c r="W295" s="67"/>
      <c r="X295" s="66">
        <f t="shared" si="164"/>
        <v>0</v>
      </c>
      <c r="Y295" s="67"/>
      <c r="Z295" s="67"/>
      <c r="AA295" s="66">
        <f t="shared" si="165"/>
        <v>0</v>
      </c>
      <c r="AB295" s="67"/>
      <c r="AC295" s="67"/>
      <c r="AD295" s="66">
        <f t="shared" si="166"/>
        <v>0</v>
      </c>
      <c r="AE295" s="67"/>
      <c r="AF295" s="67"/>
      <c r="AG295" s="66">
        <f t="shared" si="167"/>
        <v>0</v>
      </c>
      <c r="AH295" s="67"/>
      <c r="AI295" s="67"/>
      <c r="AJ295" s="66">
        <f t="shared" si="168"/>
        <v>0</v>
      </c>
      <c r="AK295" s="66"/>
      <c r="AL295" s="51">
        <f t="shared" si="169"/>
        <v>0</v>
      </c>
      <c r="AM295" s="964">
        <f>SUM(AL295:AL298)</f>
        <v>0</v>
      </c>
      <c r="AN295" s="964"/>
      <c r="AO295" s="964"/>
      <c r="AP295" s="964">
        <f>AM295-AN295-AO295</f>
        <v>0</v>
      </c>
      <c r="AQ295" s="50"/>
      <c r="AR295" s="968"/>
      <c r="AS295" s="970"/>
      <c r="AT295" s="567"/>
    </row>
    <row r="296" spans="1:46" ht="13.5" thickBot="1">
      <c r="A296" s="972"/>
      <c r="B296" s="959"/>
      <c r="C296" s="959"/>
      <c r="D296" s="959"/>
      <c r="E296" s="71">
        <v>2017</v>
      </c>
      <c r="F296" s="210" t="s">
        <v>1041</v>
      </c>
      <c r="G296" s="61"/>
      <c r="H296" s="62"/>
      <c r="I296" s="62"/>
      <c r="J296" s="64">
        <f t="shared" si="161"/>
        <v>0</v>
      </c>
      <c r="K296" s="63"/>
      <c r="L296" s="62"/>
      <c r="M296" s="62"/>
      <c r="N296" s="62"/>
      <c r="O296" s="62"/>
      <c r="P296" s="62"/>
      <c r="Q296" s="62"/>
      <c r="R296" s="60">
        <f t="shared" si="162"/>
        <v>0</v>
      </c>
      <c r="S296" s="61"/>
      <c r="T296" s="61"/>
      <c r="U296" s="60">
        <f t="shared" si="163"/>
        <v>0</v>
      </c>
      <c r="V296" s="61"/>
      <c r="W296" s="61"/>
      <c r="X296" s="60">
        <f t="shared" si="164"/>
        <v>0</v>
      </c>
      <c r="Y296" s="61"/>
      <c r="Z296" s="61"/>
      <c r="AA296" s="60">
        <f t="shared" si="165"/>
        <v>0</v>
      </c>
      <c r="AB296" s="61"/>
      <c r="AC296" s="61"/>
      <c r="AD296" s="60">
        <f t="shared" si="166"/>
        <v>0</v>
      </c>
      <c r="AE296" s="61"/>
      <c r="AF296" s="61"/>
      <c r="AG296" s="60">
        <f t="shared" si="167"/>
        <v>0</v>
      </c>
      <c r="AH296" s="61"/>
      <c r="AI296" s="61"/>
      <c r="AJ296" s="60">
        <f t="shared" si="168"/>
        <v>0</v>
      </c>
      <c r="AK296" s="60"/>
      <c r="AL296" s="51">
        <f t="shared" si="169"/>
        <v>0</v>
      </c>
      <c r="AM296" s="965"/>
      <c r="AN296" s="965"/>
      <c r="AO296" s="965"/>
      <c r="AP296" s="965"/>
      <c r="AQ296" s="50"/>
      <c r="AR296" s="968"/>
      <c r="AS296" s="970"/>
      <c r="AT296" s="567"/>
    </row>
    <row r="297" spans="1:46" ht="12.75">
      <c r="A297" s="972"/>
      <c r="B297" s="959"/>
      <c r="C297" s="959"/>
      <c r="D297" s="959"/>
      <c r="E297" s="71">
        <v>2018</v>
      </c>
      <c r="F297" s="210" t="s">
        <v>1042</v>
      </c>
      <c r="G297" s="61"/>
      <c r="H297" s="62"/>
      <c r="I297" s="62"/>
      <c r="J297" s="64">
        <f t="shared" si="161"/>
        <v>0</v>
      </c>
      <c r="K297" s="63"/>
      <c r="L297" s="62"/>
      <c r="M297" s="62"/>
      <c r="N297" s="62"/>
      <c r="O297" s="62"/>
      <c r="P297" s="62"/>
      <c r="Q297" s="62"/>
      <c r="R297" s="60">
        <f t="shared" si="162"/>
        <v>0</v>
      </c>
      <c r="S297" s="61"/>
      <c r="T297" s="61"/>
      <c r="U297" s="60">
        <f t="shared" si="163"/>
        <v>0</v>
      </c>
      <c r="V297" s="61"/>
      <c r="W297" s="61"/>
      <c r="X297" s="60">
        <f t="shared" si="164"/>
        <v>0</v>
      </c>
      <c r="Y297" s="61"/>
      <c r="Z297" s="61"/>
      <c r="AA297" s="60">
        <f t="shared" si="165"/>
        <v>0</v>
      </c>
      <c r="AB297" s="61"/>
      <c r="AC297" s="61"/>
      <c r="AD297" s="60">
        <f t="shared" si="166"/>
        <v>0</v>
      </c>
      <c r="AE297" s="61"/>
      <c r="AF297" s="61"/>
      <c r="AG297" s="60">
        <f t="shared" si="167"/>
        <v>0</v>
      </c>
      <c r="AH297" s="61"/>
      <c r="AI297" s="61"/>
      <c r="AJ297" s="60">
        <f t="shared" si="168"/>
        <v>0</v>
      </c>
      <c r="AK297" s="60"/>
      <c r="AL297" s="51">
        <f t="shared" si="169"/>
        <v>0</v>
      </c>
      <c r="AM297" s="965"/>
      <c r="AN297" s="965"/>
      <c r="AO297" s="965"/>
      <c r="AP297" s="965"/>
      <c r="AQ297" s="50"/>
      <c r="AR297" s="968"/>
      <c r="AS297" s="970"/>
      <c r="AT297" s="567"/>
    </row>
    <row r="298" spans="1:46" ht="13.5" thickBot="1">
      <c r="A298" s="972"/>
      <c r="B298" s="960"/>
      <c r="C298" s="960"/>
      <c r="D298" s="960"/>
      <c r="E298" s="65">
        <v>2018</v>
      </c>
      <c r="F298" s="210" t="s">
        <v>2</v>
      </c>
      <c r="G298" s="61"/>
      <c r="H298" s="72"/>
      <c r="I298" s="72"/>
      <c r="J298" s="64">
        <f t="shared" si="161"/>
        <v>0</v>
      </c>
      <c r="K298" s="63"/>
      <c r="L298" s="62"/>
      <c r="M298" s="72"/>
      <c r="N298" s="72"/>
      <c r="O298" s="72"/>
      <c r="P298" s="72"/>
      <c r="Q298" s="72"/>
      <c r="R298" s="54">
        <f t="shared" si="162"/>
        <v>0</v>
      </c>
      <c r="S298" s="72"/>
      <c r="T298" s="72"/>
      <c r="U298" s="60">
        <f t="shared" si="163"/>
        <v>0</v>
      </c>
      <c r="V298" s="72"/>
      <c r="W298" s="72"/>
      <c r="X298" s="60">
        <f t="shared" si="164"/>
        <v>0</v>
      </c>
      <c r="Y298" s="72"/>
      <c r="Z298" s="72"/>
      <c r="AA298" s="60">
        <f t="shared" si="165"/>
        <v>0</v>
      </c>
      <c r="AB298" s="72"/>
      <c r="AC298" s="72"/>
      <c r="AD298" s="60">
        <f t="shared" si="166"/>
        <v>0</v>
      </c>
      <c r="AE298" s="72"/>
      <c r="AF298" s="72"/>
      <c r="AG298" s="60">
        <f t="shared" si="167"/>
        <v>0</v>
      </c>
      <c r="AH298" s="72"/>
      <c r="AI298" s="72"/>
      <c r="AJ298" s="60">
        <f t="shared" si="168"/>
        <v>0</v>
      </c>
      <c r="AK298" s="60"/>
      <c r="AL298" s="51">
        <f t="shared" si="169"/>
        <v>0</v>
      </c>
      <c r="AM298" s="966"/>
      <c r="AN298" s="966"/>
      <c r="AO298" s="966"/>
      <c r="AP298" s="966"/>
      <c r="AQ298" s="50"/>
      <c r="AR298" s="968"/>
      <c r="AS298" s="970"/>
      <c r="AT298" s="567"/>
    </row>
    <row r="299" spans="1:46" s="150" customFormat="1" ht="33" customHeight="1" thickBot="1">
      <c r="A299" s="1113" t="s">
        <v>736</v>
      </c>
      <c r="B299" s="1114"/>
      <c r="C299" s="1114"/>
      <c r="D299" s="1114"/>
      <c r="E299" s="1114"/>
      <c r="F299" s="1115"/>
      <c r="G299" s="185"/>
      <c r="H299" s="178"/>
      <c r="I299" s="178"/>
      <c r="J299" s="186"/>
      <c r="K299" s="185"/>
      <c r="L299" s="184"/>
      <c r="M299" s="184"/>
      <c r="N299" s="184"/>
      <c r="O299" s="184"/>
      <c r="P299" s="183"/>
      <c r="Q299" s="183"/>
      <c r="R299" s="182"/>
      <c r="S299" s="178"/>
      <c r="T299" s="178"/>
      <c r="U299" s="181"/>
      <c r="V299" s="178"/>
      <c r="W299" s="178"/>
      <c r="X299" s="181"/>
      <c r="Y299" s="178"/>
      <c r="Z299" s="178"/>
      <c r="AA299" s="180"/>
      <c r="AB299" s="178"/>
      <c r="AC299" s="178"/>
      <c r="AD299" s="180"/>
      <c r="AE299" s="178"/>
      <c r="AF299" s="178"/>
      <c r="AG299" s="180"/>
      <c r="AH299" s="178"/>
      <c r="AI299" s="178"/>
      <c r="AJ299" s="180"/>
      <c r="AK299" s="180"/>
      <c r="AL299" s="51">
        <f t="shared" si="160"/>
        <v>0</v>
      </c>
      <c r="AM299" s="179"/>
      <c r="AN299" s="178"/>
      <c r="AO299" s="178"/>
      <c r="AP299" s="177"/>
      <c r="AQ299" s="50"/>
      <c r="AR299" s="158"/>
      <c r="AS299" s="157"/>
      <c r="AT299" s="563"/>
    </row>
    <row r="300" spans="1:46" s="166" customFormat="1" ht="68.25" customHeight="1" thickBot="1">
      <c r="A300" s="971" t="s">
        <v>735</v>
      </c>
      <c r="B300" s="989" t="s">
        <v>232</v>
      </c>
      <c r="C300" s="989" t="s">
        <v>734</v>
      </c>
      <c r="D300" s="1013" t="s">
        <v>603</v>
      </c>
      <c r="E300" s="71">
        <v>2017</v>
      </c>
      <c r="F300" s="71" t="s">
        <v>733</v>
      </c>
      <c r="G300" s="67"/>
      <c r="H300" s="167"/>
      <c r="I300" s="167"/>
      <c r="J300" s="70">
        <f>G300*H300*I300</f>
        <v>0</v>
      </c>
      <c r="K300" s="69">
        <v>3</v>
      </c>
      <c r="L300" s="68">
        <v>1.7</v>
      </c>
      <c r="M300" s="167">
        <v>20</v>
      </c>
      <c r="N300" s="299">
        <v>150</v>
      </c>
      <c r="O300" s="167">
        <v>3000</v>
      </c>
      <c r="P300" s="167">
        <v>700</v>
      </c>
      <c r="Q300" s="167">
        <v>2500</v>
      </c>
      <c r="R300" s="66">
        <f>(K300*L300*M300*N300)+(K300*L300*P300)+O300+(K300*L300*Q300)</f>
        <v>34620</v>
      </c>
      <c r="S300" s="167"/>
      <c r="T300" s="167"/>
      <c r="U300" s="66">
        <f>S300*T300</f>
        <v>0</v>
      </c>
      <c r="V300" s="167">
        <v>35</v>
      </c>
      <c r="W300" s="299">
        <v>3000</v>
      </c>
      <c r="X300" s="66">
        <f>W300*V300</f>
        <v>105000</v>
      </c>
      <c r="Y300" s="167"/>
      <c r="Z300" s="167"/>
      <c r="AA300" s="66">
        <f>Y300*Z300</f>
        <v>0</v>
      </c>
      <c r="AB300" s="167"/>
      <c r="AC300" s="167"/>
      <c r="AD300" s="66">
        <f>AB300*AC300</f>
        <v>0</v>
      </c>
      <c r="AE300" s="167">
        <v>2000</v>
      </c>
      <c r="AF300" s="167">
        <v>5</v>
      </c>
      <c r="AG300" s="66">
        <f>AE300*AF300</f>
        <v>10000</v>
      </c>
      <c r="AH300" s="167"/>
      <c r="AI300" s="167"/>
      <c r="AJ300" s="66">
        <f>AI300+AH300</f>
        <v>0</v>
      </c>
      <c r="AK300" s="66"/>
      <c r="AL300" s="51">
        <f t="shared" si="160"/>
        <v>149620</v>
      </c>
      <c r="AM300" s="964">
        <f>SUM(AL300:AL303)</f>
        <v>149620</v>
      </c>
      <c r="AN300" s="964"/>
      <c r="AO300" s="964">
        <v>149620</v>
      </c>
      <c r="AP300" s="1083">
        <f>AM300-AN300-AO300</f>
        <v>0</v>
      </c>
      <c r="AQ300" s="50"/>
      <c r="AR300" s="967">
        <v>149620</v>
      </c>
      <c r="AS300" s="969"/>
      <c r="AT300" s="565"/>
    </row>
    <row r="301" spans="1:46" s="166" customFormat="1" ht="67.5" customHeight="1">
      <c r="A301" s="972"/>
      <c r="B301" s="990"/>
      <c r="C301" s="990"/>
      <c r="D301" s="1014"/>
      <c r="E301" s="71">
        <v>2017</v>
      </c>
      <c r="F301" s="65" t="s">
        <v>247</v>
      </c>
      <c r="G301" s="61"/>
      <c r="H301" s="72"/>
      <c r="I301" s="72"/>
      <c r="J301" s="64">
        <f>G301*H301*I301</f>
        <v>0</v>
      </c>
      <c r="K301" s="63"/>
      <c r="L301" s="62"/>
      <c r="M301" s="72"/>
      <c r="N301" s="72"/>
      <c r="O301" s="72"/>
      <c r="P301" s="72"/>
      <c r="Q301" s="72"/>
      <c r="R301" s="60">
        <f>(K301*L301*M301*N301)+(K301*L301*P301)+O301+(K301*L301*Q301)</f>
        <v>0</v>
      </c>
      <c r="S301" s="72"/>
      <c r="T301" s="72"/>
      <c r="U301" s="60">
        <f>S301*T301</f>
        <v>0</v>
      </c>
      <c r="V301" s="72"/>
      <c r="W301" s="72"/>
      <c r="X301" s="60">
        <f>W301*V301</f>
        <v>0</v>
      </c>
      <c r="Y301" s="72"/>
      <c r="Z301" s="72"/>
      <c r="AA301" s="60">
        <f>Y301*Z301</f>
        <v>0</v>
      </c>
      <c r="AB301" s="72"/>
      <c r="AC301" s="72"/>
      <c r="AD301" s="60">
        <f>AB301*AC301</f>
        <v>0</v>
      </c>
      <c r="AE301" s="72"/>
      <c r="AF301" s="72"/>
      <c r="AG301" s="60">
        <f>AE301*AF301</f>
        <v>0</v>
      </c>
      <c r="AH301" s="72"/>
      <c r="AI301" s="72"/>
      <c r="AJ301" s="60">
        <f>AI301+AH301</f>
        <v>0</v>
      </c>
      <c r="AK301" s="60"/>
      <c r="AL301" s="51">
        <f t="shared" si="160"/>
        <v>0</v>
      </c>
      <c r="AM301" s="965"/>
      <c r="AN301" s="965"/>
      <c r="AO301" s="965"/>
      <c r="AP301" s="1084"/>
      <c r="AQ301" s="50"/>
      <c r="AR301" s="968"/>
      <c r="AS301" s="970"/>
      <c r="AT301" s="565"/>
    </row>
    <row r="302" spans="1:46" s="166" customFormat="1" ht="66.75" customHeight="1">
      <c r="A302" s="972"/>
      <c r="B302" s="990"/>
      <c r="C302" s="990"/>
      <c r="D302" s="1014"/>
      <c r="E302" s="65">
        <v>2018</v>
      </c>
      <c r="F302" s="65" t="s">
        <v>732</v>
      </c>
      <c r="G302" s="61"/>
      <c r="H302" s="72"/>
      <c r="I302" s="72"/>
      <c r="J302" s="64">
        <f>G302*H302*I302</f>
        <v>0</v>
      </c>
      <c r="K302" s="63"/>
      <c r="L302" s="62"/>
      <c r="M302" s="72"/>
      <c r="N302" s="72"/>
      <c r="O302" s="72"/>
      <c r="P302" s="72"/>
      <c r="Q302" s="72"/>
      <c r="R302" s="60">
        <f>(K302*L302*M302*N302)+(K302*L302*P302)+O302+(K302*L302*Q302)</f>
        <v>0</v>
      </c>
      <c r="S302" s="72"/>
      <c r="T302" s="72"/>
      <c r="U302" s="60">
        <f>S302*T302</f>
        <v>0</v>
      </c>
      <c r="V302" s="72"/>
      <c r="W302" s="72"/>
      <c r="X302" s="60">
        <f>W302*V302</f>
        <v>0</v>
      </c>
      <c r="Y302" s="72"/>
      <c r="Z302" s="72"/>
      <c r="AA302" s="60">
        <f>Y302*Z302</f>
        <v>0</v>
      </c>
      <c r="AB302" s="72"/>
      <c r="AC302" s="72"/>
      <c r="AD302" s="60">
        <f>AB302*AC302</f>
        <v>0</v>
      </c>
      <c r="AE302" s="72"/>
      <c r="AF302" s="72"/>
      <c r="AG302" s="60">
        <f>AE302*AF302</f>
        <v>0</v>
      </c>
      <c r="AH302" s="72"/>
      <c r="AI302" s="72"/>
      <c r="AJ302" s="60">
        <f>AI302+AH302</f>
        <v>0</v>
      </c>
      <c r="AK302" s="60"/>
      <c r="AL302" s="51">
        <f t="shared" si="160"/>
        <v>0</v>
      </c>
      <c r="AM302" s="965"/>
      <c r="AN302" s="965"/>
      <c r="AO302" s="965"/>
      <c r="AP302" s="1084"/>
      <c r="AQ302" s="50"/>
      <c r="AR302" s="968"/>
      <c r="AS302" s="970"/>
      <c r="AT302" s="565"/>
    </row>
    <row r="303" spans="1:46" s="163" customFormat="1" ht="21.75" customHeight="1" thickBot="1">
      <c r="A303" s="973"/>
      <c r="B303" s="991"/>
      <c r="C303" s="991"/>
      <c r="D303" s="1015"/>
      <c r="E303" s="155">
        <v>2018</v>
      </c>
      <c r="F303" s="155" t="s">
        <v>2</v>
      </c>
      <c r="G303" s="126"/>
      <c r="H303" s="165"/>
      <c r="I303" s="165"/>
      <c r="J303" s="154">
        <f>G303*H303*I303</f>
        <v>0</v>
      </c>
      <c r="K303" s="153"/>
      <c r="L303" s="152"/>
      <c r="M303" s="164"/>
      <c r="N303" s="164"/>
      <c r="O303" s="164"/>
      <c r="P303" s="164"/>
      <c r="Q303" s="164"/>
      <c r="R303" s="54">
        <f>(K303*L303*M303*N303)+(K303*L303*P303)+O303+(K303*L303*Q303)</f>
        <v>0</v>
      </c>
      <c r="S303" s="120"/>
      <c r="T303" s="120"/>
      <c r="U303" s="54">
        <f>S303*T303</f>
        <v>0</v>
      </c>
      <c r="V303" s="120"/>
      <c r="W303" s="120"/>
      <c r="X303" s="54">
        <f>W303*V303</f>
        <v>0</v>
      </c>
      <c r="Y303" s="119"/>
      <c r="Z303" s="119"/>
      <c r="AA303" s="54">
        <f>Y303*Z303</f>
        <v>0</v>
      </c>
      <c r="AB303" s="119"/>
      <c r="AC303" s="119"/>
      <c r="AD303" s="54">
        <f>AB303*AC303</f>
        <v>0</v>
      </c>
      <c r="AE303" s="119"/>
      <c r="AF303" s="119"/>
      <c r="AG303" s="54">
        <f>AE303*AF303</f>
        <v>0</v>
      </c>
      <c r="AH303" s="119"/>
      <c r="AI303" s="119"/>
      <c r="AJ303" s="54">
        <f>AI303+AH303</f>
        <v>0</v>
      </c>
      <c r="AK303" s="54"/>
      <c r="AL303" s="51">
        <f t="shared" si="160"/>
        <v>0</v>
      </c>
      <c r="AM303" s="966"/>
      <c r="AN303" s="966"/>
      <c r="AO303" s="966"/>
      <c r="AP303" s="1085"/>
      <c r="AQ303" s="50"/>
      <c r="AR303" s="968"/>
      <c r="AS303" s="970"/>
      <c r="AT303" s="566"/>
    </row>
    <row r="304" spans="1:46" s="150" customFormat="1" ht="28.5" customHeight="1" thickBot="1">
      <c r="A304" s="1252" t="s">
        <v>731</v>
      </c>
      <c r="B304" s="1253"/>
      <c r="C304" s="1253"/>
      <c r="D304" s="1253"/>
      <c r="E304" s="1253"/>
      <c r="F304" s="1254"/>
      <c r="G304" s="213"/>
      <c r="H304" s="212"/>
      <c r="I304" s="212"/>
      <c r="J304" s="212"/>
      <c r="K304" s="212"/>
      <c r="L304" s="212"/>
      <c r="M304" s="212"/>
      <c r="N304" s="212"/>
      <c r="O304" s="212"/>
      <c r="P304" s="212"/>
      <c r="Q304" s="212"/>
      <c r="R304" s="212"/>
      <c r="S304" s="212"/>
      <c r="T304" s="212"/>
      <c r="U304" s="212"/>
      <c r="V304" s="212"/>
      <c r="W304" s="212"/>
      <c r="X304" s="212"/>
      <c r="Y304" s="212"/>
      <c r="Z304" s="212"/>
      <c r="AA304" s="212"/>
      <c r="AB304" s="212"/>
      <c r="AC304" s="212"/>
      <c r="AD304" s="212"/>
      <c r="AE304" s="212"/>
      <c r="AF304" s="212"/>
      <c r="AG304" s="212"/>
      <c r="AH304" s="212"/>
      <c r="AI304" s="212"/>
      <c r="AJ304" s="212"/>
      <c r="AK304" s="212"/>
      <c r="AL304" s="51">
        <f t="shared" si="160"/>
        <v>0</v>
      </c>
      <c r="AM304" s="212"/>
      <c r="AN304" s="212"/>
      <c r="AO304" s="212"/>
      <c r="AP304" s="211"/>
      <c r="AQ304" s="50"/>
      <c r="AR304" s="158"/>
      <c r="AS304" s="157"/>
      <c r="AT304" s="563"/>
    </row>
    <row r="305" spans="1:46" ht="63.75" customHeight="1">
      <c r="A305" s="971" t="s">
        <v>730</v>
      </c>
      <c r="B305" s="989" t="s">
        <v>232</v>
      </c>
      <c r="C305" s="989" t="s">
        <v>729</v>
      </c>
      <c r="D305" s="1013" t="s">
        <v>690</v>
      </c>
      <c r="E305" s="71">
        <v>2017</v>
      </c>
      <c r="F305" s="71" t="s">
        <v>728</v>
      </c>
      <c r="G305" s="67"/>
      <c r="H305" s="68"/>
      <c r="I305" s="68"/>
      <c r="J305" s="70">
        <f t="shared" ref="J305:J312" si="170">G305*H305*I305</f>
        <v>0</v>
      </c>
      <c r="K305" s="69"/>
      <c r="L305" s="68"/>
      <c r="M305" s="68"/>
      <c r="N305" s="68"/>
      <c r="O305" s="68"/>
      <c r="P305" s="68"/>
      <c r="Q305" s="68"/>
      <c r="R305" s="66">
        <f t="shared" ref="R305:R312" si="171">(K305*L305*M305*N305)+(K305*L305*P305)+O305+(K305*L305*Q305)</f>
        <v>0</v>
      </c>
      <c r="S305" s="67"/>
      <c r="T305" s="67"/>
      <c r="U305" s="66">
        <f t="shared" ref="U305:U312" si="172">S305*T305</f>
        <v>0</v>
      </c>
      <c r="V305" s="67"/>
      <c r="W305" s="67"/>
      <c r="X305" s="66">
        <f t="shared" ref="X305:X332" si="173">W305*V305</f>
        <v>0</v>
      </c>
      <c r="Y305" s="67"/>
      <c r="Z305" s="67"/>
      <c r="AA305" s="66">
        <f t="shared" ref="AA305:AA332" si="174">Y305*Z305</f>
        <v>0</v>
      </c>
      <c r="AB305" s="67"/>
      <c r="AC305" s="67"/>
      <c r="AD305" s="66">
        <f t="shared" ref="AD305:AD332" si="175">AB305*AC305</f>
        <v>0</v>
      </c>
      <c r="AE305" s="67"/>
      <c r="AF305" s="67"/>
      <c r="AG305" s="66">
        <f t="shared" ref="AG305:AG332" si="176">AE305*AF305</f>
        <v>0</v>
      </c>
      <c r="AH305" s="67"/>
      <c r="AI305" s="67"/>
      <c r="AJ305" s="66">
        <f t="shared" ref="AJ305:AJ332" si="177">AI305+AH305</f>
        <v>0</v>
      </c>
      <c r="AK305" s="66"/>
      <c r="AL305" s="51">
        <f t="shared" si="160"/>
        <v>0</v>
      </c>
      <c r="AM305" s="964">
        <f>SUM(AL305:AL308)</f>
        <v>0</v>
      </c>
      <c r="AN305" s="964"/>
      <c r="AO305" s="964"/>
      <c r="AP305" s="964">
        <f>AM305-AN305-AO305</f>
        <v>0</v>
      </c>
      <c r="AQ305" s="50"/>
      <c r="AR305" s="967"/>
      <c r="AS305" s="969"/>
      <c r="AT305" s="567"/>
    </row>
    <row r="306" spans="1:46" ht="63" customHeight="1">
      <c r="A306" s="972"/>
      <c r="B306" s="990"/>
      <c r="C306" s="990"/>
      <c r="D306" s="1014"/>
      <c r="E306" s="65">
        <v>2017</v>
      </c>
      <c r="F306" s="65" t="s">
        <v>728</v>
      </c>
      <c r="G306" s="61"/>
      <c r="H306" s="62"/>
      <c r="I306" s="62"/>
      <c r="J306" s="64">
        <f t="shared" si="170"/>
        <v>0</v>
      </c>
      <c r="K306" s="63"/>
      <c r="L306" s="62"/>
      <c r="M306" s="62"/>
      <c r="N306" s="62"/>
      <c r="O306" s="62"/>
      <c r="P306" s="62"/>
      <c r="Q306" s="62"/>
      <c r="R306" s="60">
        <f t="shared" si="171"/>
        <v>0</v>
      </c>
      <c r="S306" s="61"/>
      <c r="T306" s="61"/>
      <c r="U306" s="60">
        <f t="shared" si="172"/>
        <v>0</v>
      </c>
      <c r="V306" s="61"/>
      <c r="W306" s="61"/>
      <c r="X306" s="60">
        <f t="shared" si="173"/>
        <v>0</v>
      </c>
      <c r="Y306" s="61"/>
      <c r="Z306" s="61"/>
      <c r="AA306" s="60">
        <f t="shared" si="174"/>
        <v>0</v>
      </c>
      <c r="AB306" s="61"/>
      <c r="AC306" s="61"/>
      <c r="AD306" s="60">
        <f t="shared" si="175"/>
        <v>0</v>
      </c>
      <c r="AE306" s="61"/>
      <c r="AF306" s="61"/>
      <c r="AG306" s="60">
        <f t="shared" si="176"/>
        <v>0</v>
      </c>
      <c r="AH306" s="61"/>
      <c r="AI306" s="61"/>
      <c r="AJ306" s="60">
        <f t="shared" si="177"/>
        <v>0</v>
      </c>
      <c r="AK306" s="60"/>
      <c r="AL306" s="51">
        <f t="shared" si="160"/>
        <v>0</v>
      </c>
      <c r="AM306" s="965"/>
      <c r="AN306" s="965"/>
      <c r="AO306" s="965"/>
      <c r="AP306" s="965"/>
      <c r="AQ306" s="50"/>
      <c r="AR306" s="968"/>
      <c r="AS306" s="970"/>
      <c r="AT306" s="567"/>
    </row>
    <row r="307" spans="1:46" ht="65.25" customHeight="1">
      <c r="A307" s="972"/>
      <c r="B307" s="990"/>
      <c r="C307" s="990"/>
      <c r="D307" s="1014"/>
      <c r="E307" s="65">
        <v>2018</v>
      </c>
      <c r="F307" s="65" t="s">
        <v>728</v>
      </c>
      <c r="G307" s="61"/>
      <c r="H307" s="62"/>
      <c r="I307" s="62"/>
      <c r="J307" s="64">
        <f t="shared" si="170"/>
        <v>0</v>
      </c>
      <c r="K307" s="63"/>
      <c r="L307" s="62"/>
      <c r="M307" s="62"/>
      <c r="N307" s="62"/>
      <c r="O307" s="62"/>
      <c r="P307" s="62"/>
      <c r="Q307" s="62"/>
      <c r="R307" s="60">
        <f t="shared" si="171"/>
        <v>0</v>
      </c>
      <c r="S307" s="61"/>
      <c r="T307" s="61"/>
      <c r="U307" s="60">
        <f t="shared" si="172"/>
        <v>0</v>
      </c>
      <c r="V307" s="61"/>
      <c r="W307" s="61"/>
      <c r="X307" s="60">
        <f t="shared" si="173"/>
        <v>0</v>
      </c>
      <c r="Y307" s="61"/>
      <c r="Z307" s="61"/>
      <c r="AA307" s="60">
        <f t="shared" si="174"/>
        <v>0</v>
      </c>
      <c r="AB307" s="61"/>
      <c r="AC307" s="61"/>
      <c r="AD307" s="60">
        <f t="shared" si="175"/>
        <v>0</v>
      </c>
      <c r="AE307" s="61"/>
      <c r="AF307" s="61"/>
      <c r="AG307" s="60">
        <f t="shared" si="176"/>
        <v>0</v>
      </c>
      <c r="AH307" s="61"/>
      <c r="AI307" s="61"/>
      <c r="AJ307" s="60">
        <f t="shared" si="177"/>
        <v>0</v>
      </c>
      <c r="AK307" s="60"/>
      <c r="AL307" s="51">
        <f t="shared" si="160"/>
        <v>0</v>
      </c>
      <c r="AM307" s="965"/>
      <c r="AN307" s="965"/>
      <c r="AO307" s="965"/>
      <c r="AP307" s="965"/>
      <c r="AQ307" s="50"/>
      <c r="AR307" s="968"/>
      <c r="AS307" s="970"/>
      <c r="AT307" s="567"/>
    </row>
    <row r="308" spans="1:46" ht="69" customHeight="1" thickBot="1">
      <c r="A308" s="1023"/>
      <c r="B308" s="991"/>
      <c r="C308" s="991"/>
      <c r="D308" s="1015"/>
      <c r="E308" s="59">
        <v>2018</v>
      </c>
      <c r="F308" s="59" t="s">
        <v>727</v>
      </c>
      <c r="G308" s="58"/>
      <c r="H308" s="53"/>
      <c r="I308" s="53"/>
      <c r="J308" s="57">
        <f t="shared" si="170"/>
        <v>0</v>
      </c>
      <c r="K308" s="56"/>
      <c r="L308" s="55"/>
      <c r="M308" s="53"/>
      <c r="N308" s="53"/>
      <c r="O308" s="53"/>
      <c r="P308" s="53"/>
      <c r="Q308" s="53"/>
      <c r="R308" s="54">
        <f t="shared" si="171"/>
        <v>0</v>
      </c>
      <c r="S308" s="53"/>
      <c r="T308" s="53"/>
      <c r="U308" s="52">
        <f t="shared" si="172"/>
        <v>0</v>
      </c>
      <c r="V308" s="53"/>
      <c r="W308" s="53"/>
      <c r="X308" s="52">
        <f t="shared" si="173"/>
        <v>0</v>
      </c>
      <c r="Y308" s="53"/>
      <c r="Z308" s="53"/>
      <c r="AA308" s="52">
        <f t="shared" si="174"/>
        <v>0</v>
      </c>
      <c r="AB308" s="53"/>
      <c r="AC308" s="53"/>
      <c r="AD308" s="52">
        <f t="shared" si="175"/>
        <v>0</v>
      </c>
      <c r="AE308" s="53"/>
      <c r="AF308" s="53"/>
      <c r="AG308" s="52">
        <f t="shared" si="176"/>
        <v>0</v>
      </c>
      <c r="AH308" s="53"/>
      <c r="AI308" s="53"/>
      <c r="AJ308" s="52">
        <f t="shared" si="177"/>
        <v>0</v>
      </c>
      <c r="AK308" s="52"/>
      <c r="AL308" s="51">
        <f t="shared" si="160"/>
        <v>0</v>
      </c>
      <c r="AM308" s="966"/>
      <c r="AN308" s="966"/>
      <c r="AO308" s="966"/>
      <c r="AP308" s="966"/>
      <c r="AQ308" s="50"/>
      <c r="AR308" s="968"/>
      <c r="AS308" s="970"/>
      <c r="AT308" s="567"/>
    </row>
    <row r="309" spans="1:46" ht="41.25" customHeight="1">
      <c r="A309" s="971" t="s">
        <v>726</v>
      </c>
      <c r="B309" s="989" t="s">
        <v>232</v>
      </c>
      <c r="C309" s="989" t="s">
        <v>725</v>
      </c>
      <c r="D309" s="1013" t="s">
        <v>603</v>
      </c>
      <c r="E309" s="71">
        <v>2017</v>
      </c>
      <c r="F309" s="71" t="s">
        <v>724</v>
      </c>
      <c r="G309" s="67"/>
      <c r="H309" s="68"/>
      <c r="I309" s="68"/>
      <c r="J309" s="70">
        <f t="shared" si="170"/>
        <v>0</v>
      </c>
      <c r="K309" s="69">
        <v>1</v>
      </c>
      <c r="L309" s="68">
        <v>1</v>
      </c>
      <c r="M309" s="68">
        <v>50</v>
      </c>
      <c r="N309" s="68">
        <v>150</v>
      </c>
      <c r="O309" s="68">
        <v>0</v>
      </c>
      <c r="P309" s="68">
        <v>700</v>
      </c>
      <c r="Q309" s="68">
        <v>0</v>
      </c>
      <c r="R309" s="66">
        <f t="shared" si="171"/>
        <v>8200</v>
      </c>
      <c r="S309" s="67"/>
      <c r="T309" s="67"/>
      <c r="U309" s="66">
        <f t="shared" si="172"/>
        <v>0</v>
      </c>
      <c r="V309" s="67"/>
      <c r="W309" s="67"/>
      <c r="X309" s="66">
        <f t="shared" si="173"/>
        <v>0</v>
      </c>
      <c r="Y309" s="67"/>
      <c r="Z309" s="67"/>
      <c r="AA309" s="66">
        <f t="shared" si="174"/>
        <v>0</v>
      </c>
      <c r="AB309" s="67"/>
      <c r="AC309" s="67"/>
      <c r="AD309" s="66">
        <f t="shared" si="175"/>
        <v>0</v>
      </c>
      <c r="AE309" s="67"/>
      <c r="AF309" s="67"/>
      <c r="AG309" s="66">
        <f t="shared" si="176"/>
        <v>0</v>
      </c>
      <c r="AH309" s="67"/>
      <c r="AI309" s="67"/>
      <c r="AJ309" s="66">
        <f t="shared" si="177"/>
        <v>0</v>
      </c>
      <c r="AK309" s="66"/>
      <c r="AL309" s="51">
        <f t="shared" si="160"/>
        <v>8200</v>
      </c>
      <c r="AM309" s="964">
        <f>SUM(AL309:AL312)</f>
        <v>8200</v>
      </c>
      <c r="AN309" s="964"/>
      <c r="AO309" s="964">
        <v>8200</v>
      </c>
      <c r="AP309" s="964">
        <f>AM309-AN309-AO309</f>
        <v>0</v>
      </c>
      <c r="AQ309" s="50"/>
      <c r="AR309" s="968">
        <v>8200</v>
      </c>
      <c r="AS309" s="970"/>
      <c r="AT309" s="567"/>
    </row>
    <row r="310" spans="1:46" ht="26.25" customHeight="1">
      <c r="A310" s="972"/>
      <c r="B310" s="990"/>
      <c r="C310" s="990"/>
      <c r="D310" s="1014"/>
      <c r="E310" s="65">
        <v>2017</v>
      </c>
      <c r="F310" s="151" t="s">
        <v>723</v>
      </c>
      <c r="G310" s="61"/>
      <c r="H310" s="62"/>
      <c r="I310" s="62"/>
      <c r="J310" s="64">
        <f t="shared" si="170"/>
        <v>0</v>
      </c>
      <c r="K310" s="63"/>
      <c r="L310" s="62"/>
      <c r="M310" s="62"/>
      <c r="N310" s="62"/>
      <c r="O310" s="62"/>
      <c r="P310" s="62"/>
      <c r="Q310" s="62"/>
      <c r="R310" s="60">
        <f t="shared" si="171"/>
        <v>0</v>
      </c>
      <c r="S310" s="61"/>
      <c r="T310" s="61"/>
      <c r="U310" s="60">
        <f t="shared" si="172"/>
        <v>0</v>
      </c>
      <c r="V310" s="61"/>
      <c r="W310" s="61"/>
      <c r="X310" s="60">
        <f t="shared" si="173"/>
        <v>0</v>
      </c>
      <c r="Y310" s="61"/>
      <c r="Z310" s="61"/>
      <c r="AA310" s="60">
        <f t="shared" si="174"/>
        <v>0</v>
      </c>
      <c r="AB310" s="61"/>
      <c r="AC310" s="61"/>
      <c r="AD310" s="60">
        <f t="shared" si="175"/>
        <v>0</v>
      </c>
      <c r="AE310" s="61"/>
      <c r="AF310" s="61"/>
      <c r="AG310" s="60">
        <f t="shared" si="176"/>
        <v>0</v>
      </c>
      <c r="AH310" s="61"/>
      <c r="AI310" s="61"/>
      <c r="AJ310" s="60">
        <f t="shared" si="177"/>
        <v>0</v>
      </c>
      <c r="AK310" s="60"/>
      <c r="AL310" s="51">
        <f t="shared" si="160"/>
        <v>0</v>
      </c>
      <c r="AM310" s="965"/>
      <c r="AN310" s="965"/>
      <c r="AO310" s="965"/>
      <c r="AP310" s="965"/>
      <c r="AQ310" s="50"/>
      <c r="AR310" s="968"/>
      <c r="AS310" s="970"/>
      <c r="AT310" s="567"/>
    </row>
    <row r="311" spans="1:46" ht="21" customHeight="1">
      <c r="A311" s="972"/>
      <c r="B311" s="990"/>
      <c r="C311" s="990"/>
      <c r="D311" s="1014"/>
      <c r="E311" s="65">
        <v>2018</v>
      </c>
      <c r="F311" s="65" t="s">
        <v>2</v>
      </c>
      <c r="G311" s="61"/>
      <c r="H311" s="62"/>
      <c r="I311" s="62"/>
      <c r="J311" s="64">
        <f t="shared" si="170"/>
        <v>0</v>
      </c>
      <c r="K311" s="63"/>
      <c r="L311" s="62"/>
      <c r="M311" s="62"/>
      <c r="N311" s="62"/>
      <c r="O311" s="62"/>
      <c r="P311" s="62"/>
      <c r="Q311" s="62"/>
      <c r="R311" s="60">
        <f t="shared" si="171"/>
        <v>0</v>
      </c>
      <c r="S311" s="61"/>
      <c r="T311" s="61"/>
      <c r="U311" s="60">
        <f t="shared" si="172"/>
        <v>0</v>
      </c>
      <c r="V311" s="61"/>
      <c r="W311" s="61"/>
      <c r="X311" s="60">
        <f t="shared" si="173"/>
        <v>0</v>
      </c>
      <c r="Y311" s="61"/>
      <c r="Z311" s="61"/>
      <c r="AA311" s="60">
        <f t="shared" si="174"/>
        <v>0</v>
      </c>
      <c r="AB311" s="61"/>
      <c r="AC311" s="61"/>
      <c r="AD311" s="60">
        <f t="shared" si="175"/>
        <v>0</v>
      </c>
      <c r="AE311" s="61"/>
      <c r="AF311" s="61"/>
      <c r="AG311" s="60">
        <f t="shared" si="176"/>
        <v>0</v>
      </c>
      <c r="AH311" s="61"/>
      <c r="AI311" s="61"/>
      <c r="AJ311" s="60">
        <f t="shared" si="177"/>
        <v>0</v>
      </c>
      <c r="AK311" s="60"/>
      <c r="AL311" s="51">
        <f t="shared" si="160"/>
        <v>0</v>
      </c>
      <c r="AM311" s="965"/>
      <c r="AN311" s="965"/>
      <c r="AO311" s="965"/>
      <c r="AP311" s="965"/>
      <c r="AQ311" s="50"/>
      <c r="AR311" s="968"/>
      <c r="AS311" s="970"/>
      <c r="AT311" s="567"/>
    </row>
    <row r="312" spans="1:46" ht="21" customHeight="1" thickBot="1">
      <c r="A312" s="973"/>
      <c r="B312" s="991"/>
      <c r="C312" s="991"/>
      <c r="D312" s="1015"/>
      <c r="E312" s="161">
        <v>2018</v>
      </c>
      <c r="F312" s="160" t="s">
        <v>2</v>
      </c>
      <c r="G312" s="126"/>
      <c r="H312" s="159"/>
      <c r="I312" s="159"/>
      <c r="J312" s="154">
        <f t="shared" si="170"/>
        <v>0</v>
      </c>
      <c r="K312" s="153"/>
      <c r="L312" s="152"/>
      <c r="M312" s="159"/>
      <c r="N312" s="159"/>
      <c r="O312" s="159"/>
      <c r="P312" s="159"/>
      <c r="Q312" s="159"/>
      <c r="R312" s="54">
        <f t="shared" si="171"/>
        <v>0</v>
      </c>
      <c r="S312" s="159"/>
      <c r="T312" s="159"/>
      <c r="U312" s="54">
        <f t="shared" si="172"/>
        <v>0</v>
      </c>
      <c r="V312" s="159"/>
      <c r="W312" s="159"/>
      <c r="X312" s="54">
        <f t="shared" si="173"/>
        <v>0</v>
      </c>
      <c r="Y312" s="159"/>
      <c r="Z312" s="159"/>
      <c r="AA312" s="54">
        <f t="shared" si="174"/>
        <v>0</v>
      </c>
      <c r="AB312" s="159"/>
      <c r="AC312" s="159"/>
      <c r="AD312" s="54">
        <f t="shared" si="175"/>
        <v>0</v>
      </c>
      <c r="AE312" s="159"/>
      <c r="AF312" s="159"/>
      <c r="AG312" s="54">
        <f t="shared" si="176"/>
        <v>0</v>
      </c>
      <c r="AH312" s="159"/>
      <c r="AI312" s="159"/>
      <c r="AJ312" s="54">
        <f t="shared" si="177"/>
        <v>0</v>
      </c>
      <c r="AK312" s="54"/>
      <c r="AL312" s="51">
        <f t="shared" si="160"/>
        <v>0</v>
      </c>
      <c r="AM312" s="966"/>
      <c r="AN312" s="966"/>
      <c r="AO312" s="966"/>
      <c r="AP312" s="966"/>
      <c r="AQ312" s="50"/>
      <c r="AR312" s="984"/>
      <c r="AS312" s="985"/>
      <c r="AT312" s="567"/>
    </row>
    <row r="313" spans="1:46" s="150" customFormat="1" ht="33" customHeight="1" thickBot="1">
      <c r="A313" s="1027" t="s">
        <v>239</v>
      </c>
      <c r="B313" s="1028"/>
      <c r="C313" s="1028"/>
      <c r="D313" s="1028"/>
      <c r="E313" s="1028"/>
      <c r="F313" s="1029"/>
      <c r="G313" s="142"/>
      <c r="H313" s="144"/>
      <c r="I313" s="144"/>
      <c r="J313" s="149"/>
      <c r="K313" s="148"/>
      <c r="L313" s="141"/>
      <c r="M313" s="141"/>
      <c r="N313" s="141"/>
      <c r="O313" s="141"/>
      <c r="P313" s="147"/>
      <c r="Q313" s="147"/>
      <c r="R313" s="141"/>
      <c r="S313" s="147"/>
      <c r="T313" s="147"/>
      <c r="U313" s="88"/>
      <c r="V313" s="144"/>
      <c r="W313" s="144"/>
      <c r="X313" s="88">
        <f t="shared" si="173"/>
        <v>0</v>
      </c>
      <c r="Y313" s="144"/>
      <c r="Z313" s="144"/>
      <c r="AA313" s="88">
        <f t="shared" si="174"/>
        <v>0</v>
      </c>
      <c r="AB313" s="144"/>
      <c r="AC313" s="144"/>
      <c r="AD313" s="88">
        <f t="shared" si="175"/>
        <v>0</v>
      </c>
      <c r="AE313" s="144"/>
      <c r="AF313" s="144"/>
      <c r="AG313" s="88">
        <f t="shared" si="176"/>
        <v>0</v>
      </c>
      <c r="AH313" s="144"/>
      <c r="AI313" s="144"/>
      <c r="AJ313" s="88">
        <f t="shared" si="177"/>
        <v>0</v>
      </c>
      <c r="AK313" s="88"/>
      <c r="AL313" s="51">
        <f t="shared" si="160"/>
        <v>0</v>
      </c>
      <c r="AM313" s="145"/>
      <c r="AN313" s="144"/>
      <c r="AO313" s="144"/>
      <c r="AP313" s="143"/>
      <c r="AQ313" s="50"/>
      <c r="AR313" s="158"/>
      <c r="AS313" s="157"/>
      <c r="AT313" s="563"/>
    </row>
    <row r="314" spans="1:46" ht="53.25" customHeight="1" thickBot="1">
      <c r="A314" s="971" t="s">
        <v>722</v>
      </c>
      <c r="B314" s="989" t="s">
        <v>232</v>
      </c>
      <c r="C314" s="1013" t="s">
        <v>721</v>
      </c>
      <c r="D314" s="1013" t="s">
        <v>690</v>
      </c>
      <c r="E314" s="71">
        <v>2017</v>
      </c>
      <c r="F314" s="71" t="s">
        <v>720</v>
      </c>
      <c r="G314" s="67"/>
      <c r="H314" s="68"/>
      <c r="I314" s="68"/>
      <c r="J314" s="70">
        <f>G314*H314*I314</f>
        <v>0</v>
      </c>
      <c r="K314" s="69"/>
      <c r="L314" s="68"/>
      <c r="M314" s="68"/>
      <c r="N314" s="68"/>
      <c r="O314" s="68"/>
      <c r="P314" s="68"/>
      <c r="Q314" s="68"/>
      <c r="R314" s="66">
        <f>(K314*L314*M314*N314)+(K314*L314*P314)+O314+(K314*L314*Q314)</f>
        <v>0</v>
      </c>
      <c r="S314" s="67"/>
      <c r="T314" s="67"/>
      <c r="U314" s="66">
        <f>S314*T314</f>
        <v>0</v>
      </c>
      <c r="V314" s="67"/>
      <c r="W314" s="67"/>
      <c r="X314" s="66">
        <f t="shared" si="173"/>
        <v>0</v>
      </c>
      <c r="Y314" s="67"/>
      <c r="Z314" s="67"/>
      <c r="AA314" s="66">
        <f t="shared" si="174"/>
        <v>0</v>
      </c>
      <c r="AB314" s="67"/>
      <c r="AC314" s="67"/>
      <c r="AD314" s="66">
        <f t="shared" si="175"/>
        <v>0</v>
      </c>
      <c r="AE314" s="67"/>
      <c r="AF314" s="67"/>
      <c r="AG314" s="66">
        <f t="shared" si="176"/>
        <v>0</v>
      </c>
      <c r="AH314" s="67"/>
      <c r="AI314" s="67"/>
      <c r="AJ314" s="66">
        <f t="shared" si="177"/>
        <v>0</v>
      </c>
      <c r="AK314" s="66"/>
      <c r="AL314" s="51">
        <f t="shared" si="160"/>
        <v>0</v>
      </c>
      <c r="AM314" s="964">
        <f>SUM(AL314:AL317)</f>
        <v>0</v>
      </c>
      <c r="AN314" s="964"/>
      <c r="AO314" s="964"/>
      <c r="AP314" s="964">
        <f>AM314-AN314-AO314</f>
        <v>0</v>
      </c>
      <c r="AQ314" s="50"/>
      <c r="AR314" s="967"/>
      <c r="AS314" s="969"/>
      <c r="AT314" s="567"/>
    </row>
    <row r="315" spans="1:46" ht="56.25" customHeight="1">
      <c r="A315" s="972"/>
      <c r="B315" s="990"/>
      <c r="C315" s="1014"/>
      <c r="D315" s="1014"/>
      <c r="E315" s="65">
        <v>2017</v>
      </c>
      <c r="F315" s="156" t="s">
        <v>719</v>
      </c>
      <c r="G315" s="61"/>
      <c r="H315" s="62"/>
      <c r="I315" s="62"/>
      <c r="J315" s="64">
        <f>G315*H315*I315</f>
        <v>0</v>
      </c>
      <c r="K315" s="63"/>
      <c r="L315" s="62"/>
      <c r="M315" s="62"/>
      <c r="N315" s="62"/>
      <c r="O315" s="62"/>
      <c r="P315" s="62"/>
      <c r="Q315" s="62"/>
      <c r="R315" s="60">
        <f>(K315*L315*M315*N315)+(K315*L315*P315)+O315+(K315*L315*Q315)</f>
        <v>0</v>
      </c>
      <c r="S315" s="61"/>
      <c r="T315" s="61"/>
      <c r="U315" s="60">
        <f>S315*T315</f>
        <v>0</v>
      </c>
      <c r="V315" s="61"/>
      <c r="W315" s="61"/>
      <c r="X315" s="60">
        <f t="shared" si="173"/>
        <v>0</v>
      </c>
      <c r="Y315" s="61"/>
      <c r="Z315" s="61"/>
      <c r="AA315" s="60">
        <f t="shared" si="174"/>
        <v>0</v>
      </c>
      <c r="AB315" s="61"/>
      <c r="AC315" s="61"/>
      <c r="AD315" s="60">
        <f t="shared" si="175"/>
        <v>0</v>
      </c>
      <c r="AE315" s="61"/>
      <c r="AF315" s="61"/>
      <c r="AG315" s="60">
        <f t="shared" si="176"/>
        <v>0</v>
      </c>
      <c r="AH315" s="61"/>
      <c r="AI315" s="61"/>
      <c r="AJ315" s="60">
        <f t="shared" si="177"/>
        <v>0</v>
      </c>
      <c r="AK315" s="60"/>
      <c r="AL315" s="51">
        <f t="shared" si="160"/>
        <v>0</v>
      </c>
      <c r="AM315" s="965"/>
      <c r="AN315" s="965"/>
      <c r="AO315" s="965"/>
      <c r="AP315" s="965"/>
      <c r="AQ315" s="50"/>
      <c r="AR315" s="968"/>
      <c r="AS315" s="970"/>
      <c r="AT315" s="567"/>
    </row>
    <row r="316" spans="1:46" ht="21" customHeight="1">
      <c r="A316" s="972"/>
      <c r="B316" s="990"/>
      <c r="C316" s="1014"/>
      <c r="D316" s="1014"/>
      <c r="E316" s="65">
        <v>2018</v>
      </c>
      <c r="F316" s="65" t="s">
        <v>2</v>
      </c>
      <c r="G316" s="61"/>
      <c r="H316" s="62"/>
      <c r="I316" s="62"/>
      <c r="J316" s="64">
        <f>G316*H316*I316</f>
        <v>0</v>
      </c>
      <c r="K316" s="63"/>
      <c r="L316" s="62"/>
      <c r="M316" s="62"/>
      <c r="N316" s="62"/>
      <c r="O316" s="62"/>
      <c r="P316" s="62"/>
      <c r="Q316" s="62"/>
      <c r="R316" s="60">
        <f>(K316*L316*M316*N316)+(K316*L316*P316)+O316+(K316*L316*Q316)</f>
        <v>0</v>
      </c>
      <c r="S316" s="61"/>
      <c r="T316" s="61"/>
      <c r="U316" s="60">
        <f>S316*T316</f>
        <v>0</v>
      </c>
      <c r="V316" s="61"/>
      <c r="W316" s="61"/>
      <c r="X316" s="60">
        <f t="shared" si="173"/>
        <v>0</v>
      </c>
      <c r="Y316" s="61"/>
      <c r="Z316" s="61"/>
      <c r="AA316" s="60">
        <f t="shared" si="174"/>
        <v>0</v>
      </c>
      <c r="AB316" s="61"/>
      <c r="AC316" s="61"/>
      <c r="AD316" s="60">
        <f t="shared" si="175"/>
        <v>0</v>
      </c>
      <c r="AE316" s="61"/>
      <c r="AF316" s="61"/>
      <c r="AG316" s="60">
        <f t="shared" si="176"/>
        <v>0</v>
      </c>
      <c r="AH316" s="61"/>
      <c r="AI316" s="61"/>
      <c r="AJ316" s="60">
        <f t="shared" si="177"/>
        <v>0</v>
      </c>
      <c r="AK316" s="60"/>
      <c r="AL316" s="51">
        <f t="shared" si="160"/>
        <v>0</v>
      </c>
      <c r="AM316" s="965"/>
      <c r="AN316" s="965"/>
      <c r="AO316" s="965"/>
      <c r="AP316" s="965"/>
      <c r="AQ316" s="50"/>
      <c r="AR316" s="968"/>
      <c r="AS316" s="970"/>
      <c r="AT316" s="567"/>
    </row>
    <row r="317" spans="1:46" ht="21" customHeight="1" thickBot="1">
      <c r="A317" s="1023"/>
      <c r="B317" s="991"/>
      <c r="C317" s="1015"/>
      <c r="D317" s="1015"/>
      <c r="E317" s="59">
        <v>2018</v>
      </c>
      <c r="F317" s="59" t="s">
        <v>2</v>
      </c>
      <c r="G317" s="58"/>
      <c r="H317" s="53"/>
      <c r="I317" s="53"/>
      <c r="J317" s="57">
        <f>G317*H317*I317</f>
        <v>0</v>
      </c>
      <c r="K317" s="56"/>
      <c r="L317" s="55"/>
      <c r="M317" s="53"/>
      <c r="N317" s="53"/>
      <c r="O317" s="53"/>
      <c r="P317" s="53"/>
      <c r="Q317" s="53"/>
      <c r="R317" s="54">
        <f>(K317*L317*M317*N317)+(K317*L317*P317)+O317+(K317*L317*Q317)</f>
        <v>0</v>
      </c>
      <c r="S317" s="53"/>
      <c r="T317" s="53"/>
      <c r="U317" s="52">
        <f>S317*T317</f>
        <v>0</v>
      </c>
      <c r="V317" s="53"/>
      <c r="W317" s="53"/>
      <c r="X317" s="52">
        <f t="shared" si="173"/>
        <v>0</v>
      </c>
      <c r="Y317" s="53"/>
      <c r="Z317" s="53"/>
      <c r="AA317" s="52">
        <f t="shared" si="174"/>
        <v>0</v>
      </c>
      <c r="AB317" s="53"/>
      <c r="AC317" s="53"/>
      <c r="AD317" s="52">
        <f t="shared" si="175"/>
        <v>0</v>
      </c>
      <c r="AE317" s="53"/>
      <c r="AF317" s="53"/>
      <c r="AG317" s="52">
        <f t="shared" si="176"/>
        <v>0</v>
      </c>
      <c r="AH317" s="53"/>
      <c r="AI317" s="53"/>
      <c r="AJ317" s="52">
        <f t="shared" si="177"/>
        <v>0</v>
      </c>
      <c r="AK317" s="52"/>
      <c r="AL317" s="51">
        <f t="shared" si="160"/>
        <v>0</v>
      </c>
      <c r="AM317" s="966"/>
      <c r="AN317" s="966"/>
      <c r="AO317" s="966"/>
      <c r="AP317" s="966"/>
      <c r="AQ317" s="50"/>
      <c r="AR317" s="968"/>
      <c r="AS317" s="970"/>
      <c r="AT317" s="567"/>
    </row>
    <row r="318" spans="1:46" s="150" customFormat="1" ht="33" customHeight="1" thickBot="1">
      <c r="A318" s="1027" t="s">
        <v>718</v>
      </c>
      <c r="B318" s="1028"/>
      <c r="C318" s="1028"/>
      <c r="D318" s="1028"/>
      <c r="E318" s="1028"/>
      <c r="F318" s="1029"/>
      <c r="G318" s="142"/>
      <c r="H318" s="144"/>
      <c r="I318" s="144"/>
      <c r="J318" s="149"/>
      <c r="K318" s="148"/>
      <c r="L318" s="141"/>
      <c r="M318" s="141"/>
      <c r="N318" s="141"/>
      <c r="O318" s="141"/>
      <c r="P318" s="147"/>
      <c r="Q318" s="147"/>
      <c r="R318" s="141"/>
      <c r="S318" s="147"/>
      <c r="T318" s="147"/>
      <c r="U318" s="88"/>
      <c r="V318" s="144"/>
      <c r="W318" s="144"/>
      <c r="X318" s="88">
        <f t="shared" si="173"/>
        <v>0</v>
      </c>
      <c r="Y318" s="144"/>
      <c r="Z318" s="144"/>
      <c r="AA318" s="88">
        <f t="shared" si="174"/>
        <v>0</v>
      </c>
      <c r="AB318" s="144"/>
      <c r="AC318" s="144"/>
      <c r="AD318" s="88">
        <f t="shared" si="175"/>
        <v>0</v>
      </c>
      <c r="AE318" s="144"/>
      <c r="AF318" s="144"/>
      <c r="AG318" s="88">
        <f t="shared" si="176"/>
        <v>0</v>
      </c>
      <c r="AH318" s="144"/>
      <c r="AI318" s="144"/>
      <c r="AJ318" s="88">
        <f t="shared" si="177"/>
        <v>0</v>
      </c>
      <c r="AK318" s="88"/>
      <c r="AL318" s="51">
        <f t="shared" si="160"/>
        <v>0</v>
      </c>
      <c r="AM318" s="145"/>
      <c r="AN318" s="144"/>
      <c r="AO318" s="144"/>
      <c r="AP318" s="143"/>
      <c r="AQ318" s="50"/>
      <c r="AR318" s="142"/>
      <c r="AS318" s="141"/>
      <c r="AT318" s="563"/>
    </row>
    <row r="319" spans="1:46" ht="52.5" customHeight="1">
      <c r="A319" s="971" t="s">
        <v>717</v>
      </c>
      <c r="B319" s="989" t="s">
        <v>232</v>
      </c>
      <c r="C319" s="1013" t="s">
        <v>716</v>
      </c>
      <c r="D319" s="1013" t="s">
        <v>603</v>
      </c>
      <c r="E319" s="71">
        <v>2017</v>
      </c>
      <c r="F319" s="71" t="s">
        <v>715</v>
      </c>
      <c r="G319" s="67"/>
      <c r="H319" s="68"/>
      <c r="I319" s="68"/>
      <c r="J319" s="70">
        <f t="shared" ref="J319:J334" si="178">G319*H319*I319</f>
        <v>0</v>
      </c>
      <c r="K319" s="69"/>
      <c r="L319" s="68"/>
      <c r="M319" s="68"/>
      <c r="N319" s="68"/>
      <c r="O319" s="68"/>
      <c r="P319" s="68"/>
      <c r="Q319" s="68"/>
      <c r="R319" s="66">
        <f t="shared" ref="R319:R334" si="179">(K319*L319*M319*N319)+(K319*L319*P319)+O319+(K319*L319*Q319)</f>
        <v>0</v>
      </c>
      <c r="S319" s="67"/>
      <c r="T319" s="67"/>
      <c r="U319" s="66">
        <f t="shared" ref="U319:U334" si="180">S319*T319</f>
        <v>0</v>
      </c>
      <c r="V319" s="67"/>
      <c r="W319" s="67"/>
      <c r="X319" s="66">
        <f t="shared" si="173"/>
        <v>0</v>
      </c>
      <c r="Y319" s="67"/>
      <c r="Z319" s="67"/>
      <c r="AA319" s="66">
        <f t="shared" si="174"/>
        <v>0</v>
      </c>
      <c r="AB319" s="67"/>
      <c r="AC319" s="67"/>
      <c r="AD319" s="66">
        <f t="shared" si="175"/>
        <v>0</v>
      </c>
      <c r="AE319" s="67"/>
      <c r="AF319" s="67"/>
      <c r="AG319" s="66">
        <f t="shared" si="176"/>
        <v>0</v>
      </c>
      <c r="AH319" s="67"/>
      <c r="AI319" s="67"/>
      <c r="AJ319" s="66">
        <f t="shared" si="177"/>
        <v>0</v>
      </c>
      <c r="AK319" s="66"/>
      <c r="AL319" s="51">
        <f t="shared" si="160"/>
        <v>0</v>
      </c>
      <c r="AM319" s="964">
        <f>SUM(AL319:AL322)</f>
        <v>136400</v>
      </c>
      <c r="AN319" s="964"/>
      <c r="AO319" s="964">
        <v>136400</v>
      </c>
      <c r="AP319" s="964">
        <f>AM319-AN319-AO319</f>
        <v>0</v>
      </c>
      <c r="AQ319" s="50"/>
      <c r="AR319" s="968">
        <v>136400</v>
      </c>
      <c r="AS319" s="970"/>
      <c r="AT319" s="567"/>
    </row>
    <row r="320" spans="1:46" ht="54" customHeight="1">
      <c r="A320" s="972"/>
      <c r="B320" s="990"/>
      <c r="C320" s="1014"/>
      <c r="D320" s="1014"/>
      <c r="E320" s="65">
        <v>2017</v>
      </c>
      <c r="F320" s="65" t="s">
        <v>714</v>
      </c>
      <c r="G320" s="61"/>
      <c r="H320" s="62"/>
      <c r="I320" s="62"/>
      <c r="J320" s="64">
        <f t="shared" si="178"/>
        <v>0</v>
      </c>
      <c r="K320" s="63">
        <v>1</v>
      </c>
      <c r="L320" s="62">
        <v>2</v>
      </c>
      <c r="M320" s="62">
        <v>50</v>
      </c>
      <c r="N320" s="62">
        <v>150</v>
      </c>
      <c r="O320" s="62">
        <v>0</v>
      </c>
      <c r="P320" s="62">
        <v>700</v>
      </c>
      <c r="Q320" s="62">
        <v>0</v>
      </c>
      <c r="R320" s="60">
        <f t="shared" si="179"/>
        <v>16400</v>
      </c>
      <c r="S320" s="61"/>
      <c r="T320" s="61"/>
      <c r="U320" s="60">
        <f t="shared" si="180"/>
        <v>0</v>
      </c>
      <c r="V320" s="61">
        <v>40</v>
      </c>
      <c r="W320" s="61">
        <v>3000</v>
      </c>
      <c r="X320" s="60">
        <f t="shared" si="173"/>
        <v>120000</v>
      </c>
      <c r="Y320" s="61"/>
      <c r="Z320" s="61"/>
      <c r="AA320" s="60">
        <f t="shared" si="174"/>
        <v>0</v>
      </c>
      <c r="AB320" s="61"/>
      <c r="AC320" s="61"/>
      <c r="AD320" s="60">
        <f t="shared" si="175"/>
        <v>0</v>
      </c>
      <c r="AE320" s="61"/>
      <c r="AF320" s="61"/>
      <c r="AG320" s="60">
        <f t="shared" si="176"/>
        <v>0</v>
      </c>
      <c r="AH320" s="61"/>
      <c r="AI320" s="61"/>
      <c r="AJ320" s="60">
        <f t="shared" si="177"/>
        <v>0</v>
      </c>
      <c r="AK320" s="60"/>
      <c r="AL320" s="51">
        <f t="shared" si="160"/>
        <v>136400</v>
      </c>
      <c r="AM320" s="965"/>
      <c r="AN320" s="965"/>
      <c r="AO320" s="965"/>
      <c r="AP320" s="965"/>
      <c r="AQ320" s="50"/>
      <c r="AR320" s="968"/>
      <c r="AS320" s="970"/>
      <c r="AT320" s="567"/>
    </row>
    <row r="321" spans="1:46" ht="40.5" customHeight="1">
      <c r="A321" s="1023"/>
      <c r="B321" s="990"/>
      <c r="C321" s="1014"/>
      <c r="D321" s="1014"/>
      <c r="E321" s="59">
        <v>2018</v>
      </c>
      <c r="F321" s="59" t="s">
        <v>713</v>
      </c>
      <c r="G321" s="58"/>
      <c r="H321" s="55"/>
      <c r="I321" s="55"/>
      <c r="J321" s="64">
        <f t="shared" si="178"/>
        <v>0</v>
      </c>
      <c r="K321" s="56"/>
      <c r="L321" s="55"/>
      <c r="M321" s="55"/>
      <c r="N321" s="55"/>
      <c r="O321" s="55"/>
      <c r="P321" s="55"/>
      <c r="Q321" s="55"/>
      <c r="R321" s="60">
        <f t="shared" si="179"/>
        <v>0</v>
      </c>
      <c r="S321" s="58"/>
      <c r="T321" s="58"/>
      <c r="U321" s="60">
        <f t="shared" si="180"/>
        <v>0</v>
      </c>
      <c r="V321" s="58"/>
      <c r="W321" s="58"/>
      <c r="X321" s="60">
        <f t="shared" si="173"/>
        <v>0</v>
      </c>
      <c r="Y321" s="58"/>
      <c r="Z321" s="58"/>
      <c r="AA321" s="60">
        <f t="shared" si="174"/>
        <v>0</v>
      </c>
      <c r="AB321" s="58"/>
      <c r="AC321" s="58"/>
      <c r="AD321" s="60">
        <f t="shared" si="175"/>
        <v>0</v>
      </c>
      <c r="AE321" s="58"/>
      <c r="AF321" s="58"/>
      <c r="AG321" s="60">
        <f t="shared" si="176"/>
        <v>0</v>
      </c>
      <c r="AH321" s="58"/>
      <c r="AI321" s="58"/>
      <c r="AJ321" s="60">
        <f t="shared" si="177"/>
        <v>0</v>
      </c>
      <c r="AK321" s="60"/>
      <c r="AL321" s="51">
        <f t="shared" si="160"/>
        <v>0</v>
      </c>
      <c r="AM321" s="965"/>
      <c r="AN321" s="965"/>
      <c r="AO321" s="965"/>
      <c r="AP321" s="965"/>
      <c r="AQ321" s="50"/>
      <c r="AR321" s="968"/>
      <c r="AS321" s="970"/>
      <c r="AT321" s="567"/>
    </row>
    <row r="322" spans="1:46" ht="30" customHeight="1" thickBot="1">
      <c r="A322" s="973"/>
      <c r="B322" s="991"/>
      <c r="C322" s="1015"/>
      <c r="D322" s="1015"/>
      <c r="E322" s="155">
        <v>2018</v>
      </c>
      <c r="F322" s="155" t="s">
        <v>712</v>
      </c>
      <c r="G322" s="126"/>
      <c r="H322" s="152"/>
      <c r="I322" s="152"/>
      <c r="J322" s="154">
        <f t="shared" si="178"/>
        <v>0</v>
      </c>
      <c r="K322" s="153"/>
      <c r="L322" s="152"/>
      <c r="M322" s="152"/>
      <c r="N322" s="152"/>
      <c r="O322" s="152"/>
      <c r="P322" s="152"/>
      <c r="Q322" s="152"/>
      <c r="R322" s="54">
        <f t="shared" si="179"/>
        <v>0</v>
      </c>
      <c r="S322" s="126"/>
      <c r="T322" s="126"/>
      <c r="U322" s="54">
        <f t="shared" si="180"/>
        <v>0</v>
      </c>
      <c r="V322" s="126"/>
      <c r="W322" s="126"/>
      <c r="X322" s="54">
        <f t="shared" si="173"/>
        <v>0</v>
      </c>
      <c r="Y322" s="126"/>
      <c r="Z322" s="126"/>
      <c r="AA322" s="54">
        <f t="shared" si="174"/>
        <v>0</v>
      </c>
      <c r="AB322" s="126"/>
      <c r="AC322" s="126"/>
      <c r="AD322" s="54">
        <f t="shared" si="175"/>
        <v>0</v>
      </c>
      <c r="AE322" s="126"/>
      <c r="AF322" s="126"/>
      <c r="AG322" s="54">
        <f t="shared" si="176"/>
        <v>0</v>
      </c>
      <c r="AH322" s="126"/>
      <c r="AI322" s="126"/>
      <c r="AJ322" s="54">
        <f t="shared" si="177"/>
        <v>0</v>
      </c>
      <c r="AK322" s="52"/>
      <c r="AL322" s="51">
        <f t="shared" ref="AL322:AL353" si="181">AJ322+AG322+AD322+AA322+X322+U322+R322+J322+AK322</f>
        <v>0</v>
      </c>
      <c r="AM322" s="966"/>
      <c r="AN322" s="966"/>
      <c r="AO322" s="966"/>
      <c r="AP322" s="966"/>
      <c r="AQ322" s="50"/>
      <c r="AR322" s="984"/>
      <c r="AS322" s="985"/>
      <c r="AT322" s="567"/>
    </row>
    <row r="323" spans="1:46" ht="39.75" customHeight="1">
      <c r="A323" s="971" t="s">
        <v>711</v>
      </c>
      <c r="B323" s="989" t="s">
        <v>232</v>
      </c>
      <c r="C323" s="1013" t="s">
        <v>710</v>
      </c>
      <c r="D323" s="1013" t="s">
        <v>690</v>
      </c>
      <c r="E323" s="71">
        <v>2017</v>
      </c>
      <c r="F323" s="71" t="s">
        <v>709</v>
      </c>
      <c r="G323" s="67"/>
      <c r="H323" s="68"/>
      <c r="I323" s="68"/>
      <c r="J323" s="70">
        <f t="shared" si="178"/>
        <v>0</v>
      </c>
      <c r="K323" s="69"/>
      <c r="L323" s="68"/>
      <c r="M323" s="68"/>
      <c r="N323" s="68"/>
      <c r="O323" s="68"/>
      <c r="P323" s="68"/>
      <c r="Q323" s="68"/>
      <c r="R323" s="66">
        <f t="shared" si="179"/>
        <v>0</v>
      </c>
      <c r="S323" s="67"/>
      <c r="T323" s="67"/>
      <c r="U323" s="66">
        <f t="shared" si="180"/>
        <v>0</v>
      </c>
      <c r="V323" s="67"/>
      <c r="W323" s="67"/>
      <c r="X323" s="66">
        <f t="shared" si="173"/>
        <v>0</v>
      </c>
      <c r="Y323" s="67"/>
      <c r="Z323" s="67"/>
      <c r="AA323" s="66">
        <f t="shared" si="174"/>
        <v>0</v>
      </c>
      <c r="AB323" s="67"/>
      <c r="AC323" s="67"/>
      <c r="AD323" s="66">
        <f t="shared" si="175"/>
        <v>0</v>
      </c>
      <c r="AE323" s="67"/>
      <c r="AF323" s="67"/>
      <c r="AG323" s="66">
        <f t="shared" si="176"/>
        <v>0</v>
      </c>
      <c r="AH323" s="67"/>
      <c r="AI323" s="67"/>
      <c r="AJ323" s="66">
        <f t="shared" si="177"/>
        <v>0</v>
      </c>
      <c r="AK323" s="66"/>
      <c r="AL323" s="51">
        <f t="shared" si="181"/>
        <v>0</v>
      </c>
      <c r="AM323" s="964">
        <f>SUM(AL323:AL326)</f>
        <v>0</v>
      </c>
      <c r="AN323" s="964"/>
      <c r="AO323" s="964"/>
      <c r="AP323" s="964">
        <f>AM323-AN323-AO323</f>
        <v>0</v>
      </c>
      <c r="AQ323" s="50"/>
      <c r="AR323" s="967"/>
      <c r="AS323" s="969"/>
      <c r="AT323" s="567"/>
    </row>
    <row r="324" spans="1:46" ht="42.75" customHeight="1">
      <c r="A324" s="972"/>
      <c r="B324" s="990"/>
      <c r="C324" s="1014"/>
      <c r="D324" s="1014"/>
      <c r="E324" s="65">
        <v>2017</v>
      </c>
      <c r="F324" s="151" t="s">
        <v>708</v>
      </c>
      <c r="G324" s="61"/>
      <c r="H324" s="62"/>
      <c r="I324" s="62"/>
      <c r="J324" s="64">
        <f t="shared" si="178"/>
        <v>0</v>
      </c>
      <c r="K324" s="63"/>
      <c r="L324" s="62"/>
      <c r="M324" s="62"/>
      <c r="N324" s="62"/>
      <c r="O324" s="62"/>
      <c r="P324" s="62"/>
      <c r="Q324" s="62"/>
      <c r="R324" s="60">
        <f t="shared" si="179"/>
        <v>0</v>
      </c>
      <c r="S324" s="61"/>
      <c r="T324" s="61"/>
      <c r="U324" s="60">
        <f t="shared" si="180"/>
        <v>0</v>
      </c>
      <c r="V324" s="61"/>
      <c r="W324" s="61"/>
      <c r="X324" s="60">
        <f t="shared" si="173"/>
        <v>0</v>
      </c>
      <c r="Y324" s="61"/>
      <c r="Z324" s="61"/>
      <c r="AA324" s="60">
        <f t="shared" si="174"/>
        <v>0</v>
      </c>
      <c r="AB324" s="61"/>
      <c r="AC324" s="61"/>
      <c r="AD324" s="60">
        <f t="shared" si="175"/>
        <v>0</v>
      </c>
      <c r="AE324" s="61"/>
      <c r="AF324" s="61"/>
      <c r="AG324" s="60">
        <f t="shared" si="176"/>
        <v>0</v>
      </c>
      <c r="AH324" s="61"/>
      <c r="AI324" s="61"/>
      <c r="AJ324" s="60">
        <f t="shared" si="177"/>
        <v>0</v>
      </c>
      <c r="AK324" s="60"/>
      <c r="AL324" s="51">
        <f t="shared" si="181"/>
        <v>0</v>
      </c>
      <c r="AM324" s="965"/>
      <c r="AN324" s="965"/>
      <c r="AO324" s="965"/>
      <c r="AP324" s="965"/>
      <c r="AQ324" s="50"/>
      <c r="AR324" s="968"/>
      <c r="AS324" s="970"/>
      <c r="AT324" s="567"/>
    </row>
    <row r="325" spans="1:46" ht="54.75" customHeight="1">
      <c r="A325" s="972"/>
      <c r="B325" s="990"/>
      <c r="C325" s="1014"/>
      <c r="D325" s="1014"/>
      <c r="E325" s="65">
        <v>2018</v>
      </c>
      <c r="F325" s="65" t="s">
        <v>707</v>
      </c>
      <c r="G325" s="61"/>
      <c r="H325" s="62"/>
      <c r="I325" s="62"/>
      <c r="J325" s="64">
        <f t="shared" si="178"/>
        <v>0</v>
      </c>
      <c r="K325" s="63"/>
      <c r="L325" s="62"/>
      <c r="M325" s="62"/>
      <c r="N325" s="62"/>
      <c r="O325" s="62"/>
      <c r="P325" s="62"/>
      <c r="Q325" s="62"/>
      <c r="R325" s="60">
        <f t="shared" si="179"/>
        <v>0</v>
      </c>
      <c r="S325" s="61"/>
      <c r="T325" s="61"/>
      <c r="U325" s="60">
        <f t="shared" si="180"/>
        <v>0</v>
      </c>
      <c r="V325" s="61"/>
      <c r="W325" s="61"/>
      <c r="X325" s="60">
        <f t="shared" si="173"/>
        <v>0</v>
      </c>
      <c r="Y325" s="61"/>
      <c r="Z325" s="61"/>
      <c r="AA325" s="60">
        <f t="shared" si="174"/>
        <v>0</v>
      </c>
      <c r="AB325" s="61"/>
      <c r="AC325" s="61"/>
      <c r="AD325" s="60">
        <f t="shared" si="175"/>
        <v>0</v>
      </c>
      <c r="AE325" s="61"/>
      <c r="AF325" s="61"/>
      <c r="AG325" s="60">
        <f t="shared" si="176"/>
        <v>0</v>
      </c>
      <c r="AH325" s="61"/>
      <c r="AI325" s="61"/>
      <c r="AJ325" s="60">
        <f t="shared" si="177"/>
        <v>0</v>
      </c>
      <c r="AK325" s="60"/>
      <c r="AL325" s="51">
        <f t="shared" si="181"/>
        <v>0</v>
      </c>
      <c r="AM325" s="965"/>
      <c r="AN325" s="965"/>
      <c r="AO325" s="965"/>
      <c r="AP325" s="965"/>
      <c r="AQ325" s="50"/>
      <c r="AR325" s="968"/>
      <c r="AS325" s="970"/>
      <c r="AT325" s="567"/>
    </row>
    <row r="326" spans="1:46" ht="45" customHeight="1" thickBot="1">
      <c r="A326" s="1023"/>
      <c r="B326" s="991"/>
      <c r="C326" s="1015"/>
      <c r="D326" s="1015"/>
      <c r="E326" s="59">
        <v>2018</v>
      </c>
      <c r="F326" s="59" t="s">
        <v>706</v>
      </c>
      <c r="G326" s="58"/>
      <c r="H326" s="53"/>
      <c r="I326" s="53"/>
      <c r="J326" s="57">
        <f t="shared" si="178"/>
        <v>0</v>
      </c>
      <c r="K326" s="56"/>
      <c r="L326" s="55"/>
      <c r="M326" s="53"/>
      <c r="N326" s="53"/>
      <c r="O326" s="53"/>
      <c r="P326" s="53"/>
      <c r="Q326" s="53"/>
      <c r="R326" s="54">
        <f t="shared" si="179"/>
        <v>0</v>
      </c>
      <c r="S326" s="53"/>
      <c r="T326" s="53"/>
      <c r="U326" s="52">
        <f t="shared" si="180"/>
        <v>0</v>
      </c>
      <c r="V326" s="53"/>
      <c r="W326" s="53"/>
      <c r="X326" s="52">
        <f t="shared" si="173"/>
        <v>0</v>
      </c>
      <c r="Y326" s="53"/>
      <c r="Z326" s="53"/>
      <c r="AA326" s="52">
        <f t="shared" si="174"/>
        <v>0</v>
      </c>
      <c r="AB326" s="53"/>
      <c r="AC326" s="53"/>
      <c r="AD326" s="52">
        <f t="shared" si="175"/>
        <v>0</v>
      </c>
      <c r="AE326" s="53"/>
      <c r="AF326" s="53"/>
      <c r="AG326" s="52">
        <f t="shared" si="176"/>
        <v>0</v>
      </c>
      <c r="AH326" s="53"/>
      <c r="AI326" s="53"/>
      <c r="AJ326" s="52">
        <f t="shared" si="177"/>
        <v>0</v>
      </c>
      <c r="AK326" s="52"/>
      <c r="AL326" s="51">
        <f t="shared" si="181"/>
        <v>0</v>
      </c>
      <c r="AM326" s="966"/>
      <c r="AN326" s="966"/>
      <c r="AO326" s="966"/>
      <c r="AP326" s="966"/>
      <c r="AQ326" s="50"/>
      <c r="AR326" s="968"/>
      <c r="AS326" s="970"/>
      <c r="AT326" s="567"/>
    </row>
    <row r="327" spans="1:46" ht="21" customHeight="1">
      <c r="A327" s="971" t="s">
        <v>705</v>
      </c>
      <c r="B327" s="989" t="s">
        <v>232</v>
      </c>
      <c r="C327" s="1013" t="s">
        <v>704</v>
      </c>
      <c r="D327" s="1013" t="s">
        <v>690</v>
      </c>
      <c r="E327" s="71">
        <v>2017</v>
      </c>
      <c r="F327" s="71" t="s">
        <v>2</v>
      </c>
      <c r="G327" s="67"/>
      <c r="H327" s="68"/>
      <c r="I327" s="68"/>
      <c r="J327" s="70">
        <f t="shared" si="178"/>
        <v>0</v>
      </c>
      <c r="K327" s="69"/>
      <c r="L327" s="68"/>
      <c r="M327" s="68"/>
      <c r="N327" s="68"/>
      <c r="O327" s="68"/>
      <c r="P327" s="68"/>
      <c r="Q327" s="68"/>
      <c r="R327" s="66">
        <f t="shared" si="179"/>
        <v>0</v>
      </c>
      <c r="S327" s="67"/>
      <c r="T327" s="67"/>
      <c r="U327" s="66">
        <f t="shared" si="180"/>
        <v>0</v>
      </c>
      <c r="V327" s="67"/>
      <c r="W327" s="67"/>
      <c r="X327" s="66">
        <f t="shared" si="173"/>
        <v>0</v>
      </c>
      <c r="Y327" s="67"/>
      <c r="Z327" s="67"/>
      <c r="AA327" s="66">
        <f t="shared" si="174"/>
        <v>0</v>
      </c>
      <c r="AB327" s="67"/>
      <c r="AC327" s="67"/>
      <c r="AD327" s="66">
        <f t="shared" si="175"/>
        <v>0</v>
      </c>
      <c r="AE327" s="67"/>
      <c r="AF327" s="67"/>
      <c r="AG327" s="66">
        <f t="shared" si="176"/>
        <v>0</v>
      </c>
      <c r="AH327" s="67"/>
      <c r="AI327" s="67"/>
      <c r="AJ327" s="66">
        <f t="shared" si="177"/>
        <v>0</v>
      </c>
      <c r="AK327" s="66"/>
      <c r="AL327" s="51">
        <f t="shared" si="181"/>
        <v>0</v>
      </c>
      <c r="AM327" s="964">
        <f>SUM(AL327:AL330)</f>
        <v>0</v>
      </c>
      <c r="AN327" s="964">
        <f>AM327</f>
        <v>0</v>
      </c>
      <c r="AO327" s="964"/>
      <c r="AP327" s="964">
        <f>AM327-AN327-AO327</f>
        <v>0</v>
      </c>
      <c r="AQ327" s="50"/>
      <c r="AR327" s="967"/>
      <c r="AS327" s="969"/>
      <c r="AT327" s="567"/>
    </row>
    <row r="328" spans="1:46" ht="40.5" customHeight="1">
      <c r="A328" s="972"/>
      <c r="B328" s="990"/>
      <c r="C328" s="1014"/>
      <c r="D328" s="1014"/>
      <c r="E328" s="65">
        <v>2017</v>
      </c>
      <c r="F328" s="65" t="s">
        <v>226</v>
      </c>
      <c r="G328" s="61"/>
      <c r="H328" s="62"/>
      <c r="I328" s="62"/>
      <c r="J328" s="64">
        <f t="shared" si="178"/>
        <v>0</v>
      </c>
      <c r="K328" s="63"/>
      <c r="L328" s="62"/>
      <c r="M328" s="62"/>
      <c r="N328" s="62"/>
      <c r="O328" s="62"/>
      <c r="P328" s="62"/>
      <c r="Q328" s="62"/>
      <c r="R328" s="60">
        <f t="shared" si="179"/>
        <v>0</v>
      </c>
      <c r="S328" s="61"/>
      <c r="T328" s="61"/>
      <c r="U328" s="60">
        <f t="shared" si="180"/>
        <v>0</v>
      </c>
      <c r="V328" s="61"/>
      <c r="W328" s="61"/>
      <c r="X328" s="60">
        <f t="shared" si="173"/>
        <v>0</v>
      </c>
      <c r="Y328" s="61"/>
      <c r="Z328" s="61"/>
      <c r="AA328" s="60">
        <f t="shared" si="174"/>
        <v>0</v>
      </c>
      <c r="AB328" s="61"/>
      <c r="AC328" s="61"/>
      <c r="AD328" s="60">
        <f t="shared" si="175"/>
        <v>0</v>
      </c>
      <c r="AE328" s="61"/>
      <c r="AF328" s="61"/>
      <c r="AG328" s="60">
        <f t="shared" si="176"/>
        <v>0</v>
      </c>
      <c r="AH328" s="61"/>
      <c r="AI328" s="61"/>
      <c r="AJ328" s="60">
        <f t="shared" si="177"/>
        <v>0</v>
      </c>
      <c r="AK328" s="60"/>
      <c r="AL328" s="51">
        <f t="shared" si="181"/>
        <v>0</v>
      </c>
      <c r="AM328" s="965"/>
      <c r="AN328" s="965"/>
      <c r="AO328" s="965"/>
      <c r="AP328" s="965"/>
      <c r="AQ328" s="50"/>
      <c r="AR328" s="968"/>
      <c r="AS328" s="970"/>
      <c r="AT328" s="567"/>
    </row>
    <row r="329" spans="1:46" ht="54" customHeight="1">
      <c r="A329" s="972"/>
      <c r="B329" s="990"/>
      <c r="C329" s="1014"/>
      <c r="D329" s="1014"/>
      <c r="E329" s="65">
        <v>2018</v>
      </c>
      <c r="F329" s="65" t="s">
        <v>703</v>
      </c>
      <c r="G329" s="61"/>
      <c r="H329" s="62"/>
      <c r="I329" s="62"/>
      <c r="J329" s="64">
        <f t="shared" si="178"/>
        <v>0</v>
      </c>
      <c r="K329" s="63"/>
      <c r="L329" s="62"/>
      <c r="M329" s="62"/>
      <c r="N329" s="62"/>
      <c r="O329" s="62"/>
      <c r="P329" s="62"/>
      <c r="Q329" s="62"/>
      <c r="R329" s="60">
        <f t="shared" si="179"/>
        <v>0</v>
      </c>
      <c r="S329" s="61"/>
      <c r="T329" s="61"/>
      <c r="U329" s="60">
        <f t="shared" si="180"/>
        <v>0</v>
      </c>
      <c r="V329" s="61"/>
      <c r="W329" s="61"/>
      <c r="X329" s="60">
        <f t="shared" si="173"/>
        <v>0</v>
      </c>
      <c r="Y329" s="61"/>
      <c r="Z329" s="61"/>
      <c r="AA329" s="60">
        <f t="shared" si="174"/>
        <v>0</v>
      </c>
      <c r="AB329" s="61"/>
      <c r="AC329" s="61"/>
      <c r="AD329" s="60">
        <f t="shared" si="175"/>
        <v>0</v>
      </c>
      <c r="AE329" s="61"/>
      <c r="AF329" s="61"/>
      <c r="AG329" s="60">
        <f t="shared" si="176"/>
        <v>0</v>
      </c>
      <c r="AH329" s="61"/>
      <c r="AI329" s="61"/>
      <c r="AJ329" s="60">
        <f t="shared" si="177"/>
        <v>0</v>
      </c>
      <c r="AK329" s="60"/>
      <c r="AL329" s="51">
        <f t="shared" si="181"/>
        <v>0</v>
      </c>
      <c r="AM329" s="965"/>
      <c r="AN329" s="965"/>
      <c r="AO329" s="965"/>
      <c r="AP329" s="965"/>
      <c r="AQ329" s="50"/>
      <c r="AR329" s="968"/>
      <c r="AS329" s="970"/>
      <c r="AT329" s="567"/>
    </row>
    <row r="330" spans="1:46" ht="41.25" customHeight="1" thickBot="1">
      <c r="A330" s="1023"/>
      <c r="B330" s="991"/>
      <c r="C330" s="1015"/>
      <c r="D330" s="1015"/>
      <c r="E330" s="59">
        <v>2018</v>
      </c>
      <c r="F330" s="59" t="s">
        <v>702</v>
      </c>
      <c r="G330" s="58"/>
      <c r="H330" s="53"/>
      <c r="I330" s="53"/>
      <c r="J330" s="57">
        <f t="shared" si="178"/>
        <v>0</v>
      </c>
      <c r="K330" s="56"/>
      <c r="L330" s="55"/>
      <c r="M330" s="53"/>
      <c r="N330" s="53"/>
      <c r="O330" s="53"/>
      <c r="P330" s="53"/>
      <c r="Q330" s="53"/>
      <c r="R330" s="54">
        <f t="shared" si="179"/>
        <v>0</v>
      </c>
      <c r="S330" s="53"/>
      <c r="T330" s="53"/>
      <c r="U330" s="52">
        <f t="shared" si="180"/>
        <v>0</v>
      </c>
      <c r="V330" s="53"/>
      <c r="W330" s="53"/>
      <c r="X330" s="52">
        <f t="shared" si="173"/>
        <v>0</v>
      </c>
      <c r="Y330" s="53"/>
      <c r="Z330" s="53"/>
      <c r="AA330" s="52">
        <f t="shared" si="174"/>
        <v>0</v>
      </c>
      <c r="AB330" s="53"/>
      <c r="AC330" s="53"/>
      <c r="AD330" s="52">
        <f t="shared" si="175"/>
        <v>0</v>
      </c>
      <c r="AE330" s="53"/>
      <c r="AF330" s="53"/>
      <c r="AG330" s="52">
        <f t="shared" si="176"/>
        <v>0</v>
      </c>
      <c r="AH330" s="53"/>
      <c r="AI330" s="53"/>
      <c r="AJ330" s="52">
        <f t="shared" si="177"/>
        <v>0</v>
      </c>
      <c r="AK330" s="52"/>
      <c r="AL330" s="51">
        <f t="shared" si="181"/>
        <v>0</v>
      </c>
      <c r="AM330" s="966"/>
      <c r="AN330" s="966"/>
      <c r="AO330" s="966"/>
      <c r="AP330" s="966"/>
      <c r="AQ330" s="50"/>
      <c r="AR330" s="968"/>
      <c r="AS330" s="970"/>
      <c r="AT330" s="567"/>
    </row>
    <row r="331" spans="1:46" ht="30" customHeight="1">
      <c r="A331" s="971" t="s">
        <v>701</v>
      </c>
      <c r="B331" s="989" t="s">
        <v>232</v>
      </c>
      <c r="C331" s="1013" t="s">
        <v>700</v>
      </c>
      <c r="D331" s="1013" t="s">
        <v>690</v>
      </c>
      <c r="E331" s="71">
        <v>2017</v>
      </c>
      <c r="F331" s="71" t="s">
        <v>699</v>
      </c>
      <c r="G331" s="67"/>
      <c r="H331" s="68"/>
      <c r="I331" s="68"/>
      <c r="J331" s="70">
        <f t="shared" si="178"/>
        <v>0</v>
      </c>
      <c r="K331" s="69"/>
      <c r="L331" s="68"/>
      <c r="M331" s="68"/>
      <c r="N331" s="68"/>
      <c r="O331" s="68"/>
      <c r="P331" s="68"/>
      <c r="Q331" s="68"/>
      <c r="R331" s="66">
        <f t="shared" si="179"/>
        <v>0</v>
      </c>
      <c r="S331" s="67"/>
      <c r="T331" s="67"/>
      <c r="U331" s="66">
        <f t="shared" si="180"/>
        <v>0</v>
      </c>
      <c r="V331" s="67"/>
      <c r="W331" s="67"/>
      <c r="X331" s="66">
        <f t="shared" si="173"/>
        <v>0</v>
      </c>
      <c r="Y331" s="67"/>
      <c r="Z331" s="67"/>
      <c r="AA331" s="66">
        <f t="shared" si="174"/>
        <v>0</v>
      </c>
      <c r="AB331" s="67"/>
      <c r="AC331" s="67"/>
      <c r="AD331" s="66">
        <f t="shared" si="175"/>
        <v>0</v>
      </c>
      <c r="AE331" s="67"/>
      <c r="AF331" s="67"/>
      <c r="AG331" s="66">
        <f t="shared" si="176"/>
        <v>0</v>
      </c>
      <c r="AH331" s="67"/>
      <c r="AI331" s="67"/>
      <c r="AJ331" s="66">
        <f t="shared" si="177"/>
        <v>0</v>
      </c>
      <c r="AK331" s="66"/>
      <c r="AL331" s="51">
        <f t="shared" si="181"/>
        <v>0</v>
      </c>
      <c r="AM331" s="964">
        <f>SUM(AL331:AL334)</f>
        <v>0</v>
      </c>
      <c r="AN331" s="964"/>
      <c r="AO331" s="964">
        <f>AM331</f>
        <v>0</v>
      </c>
      <c r="AP331" s="964">
        <f>AM331-AN331-AO331</f>
        <v>0</v>
      </c>
      <c r="AQ331" s="50"/>
      <c r="AR331" s="968"/>
      <c r="AS331" s="970"/>
      <c r="AT331" s="567"/>
    </row>
    <row r="332" spans="1:46" ht="41.25" customHeight="1">
      <c r="A332" s="972"/>
      <c r="B332" s="990"/>
      <c r="C332" s="1014"/>
      <c r="D332" s="1014"/>
      <c r="E332" s="65">
        <v>2017</v>
      </c>
      <c r="F332" s="65" t="s">
        <v>698</v>
      </c>
      <c r="G332" s="61"/>
      <c r="H332" s="62"/>
      <c r="I332" s="62"/>
      <c r="J332" s="64">
        <f t="shared" si="178"/>
        <v>0</v>
      </c>
      <c r="K332" s="63"/>
      <c r="L332" s="62"/>
      <c r="M332" s="62"/>
      <c r="N332" s="62"/>
      <c r="O332" s="62"/>
      <c r="P332" s="62"/>
      <c r="Q332" s="62"/>
      <c r="R332" s="60">
        <f t="shared" si="179"/>
        <v>0</v>
      </c>
      <c r="S332" s="61"/>
      <c r="T332" s="61"/>
      <c r="U332" s="60">
        <f t="shared" si="180"/>
        <v>0</v>
      </c>
      <c r="V332" s="61"/>
      <c r="W332" s="61"/>
      <c r="X332" s="60">
        <f t="shared" si="173"/>
        <v>0</v>
      </c>
      <c r="Y332" s="61"/>
      <c r="Z332" s="61"/>
      <c r="AA332" s="60">
        <f t="shared" si="174"/>
        <v>0</v>
      </c>
      <c r="AB332" s="61"/>
      <c r="AC332" s="61"/>
      <c r="AD332" s="60">
        <f t="shared" si="175"/>
        <v>0</v>
      </c>
      <c r="AE332" s="61"/>
      <c r="AF332" s="61"/>
      <c r="AG332" s="60">
        <f t="shared" si="176"/>
        <v>0</v>
      </c>
      <c r="AH332" s="61"/>
      <c r="AI332" s="61"/>
      <c r="AJ332" s="60">
        <f t="shared" si="177"/>
        <v>0</v>
      </c>
      <c r="AK332" s="60"/>
      <c r="AL332" s="51">
        <f t="shared" si="181"/>
        <v>0</v>
      </c>
      <c r="AM332" s="965"/>
      <c r="AN332" s="965"/>
      <c r="AO332" s="965"/>
      <c r="AP332" s="965"/>
      <c r="AQ332" s="50"/>
      <c r="AR332" s="968"/>
      <c r="AS332" s="970"/>
      <c r="AT332" s="567"/>
    </row>
    <row r="333" spans="1:46" ht="42" customHeight="1">
      <c r="A333" s="972"/>
      <c r="B333" s="990"/>
      <c r="C333" s="1014"/>
      <c r="D333" s="1014"/>
      <c r="E333" s="65">
        <v>2018</v>
      </c>
      <c r="F333" s="65" t="s">
        <v>697</v>
      </c>
      <c r="G333" s="61"/>
      <c r="H333" s="62"/>
      <c r="I333" s="62"/>
      <c r="J333" s="64">
        <f t="shared" si="178"/>
        <v>0</v>
      </c>
      <c r="K333" s="63"/>
      <c r="L333" s="62"/>
      <c r="M333" s="62"/>
      <c r="N333" s="62"/>
      <c r="O333" s="62"/>
      <c r="P333" s="62"/>
      <c r="Q333" s="62"/>
      <c r="R333" s="60">
        <f t="shared" si="179"/>
        <v>0</v>
      </c>
      <c r="S333" s="61"/>
      <c r="T333" s="61"/>
      <c r="U333" s="60">
        <f t="shared" si="180"/>
        <v>0</v>
      </c>
      <c r="V333" s="61"/>
      <c r="W333" s="61"/>
      <c r="X333" s="60">
        <f t="shared" ref="X333:X364" si="182">W333*V333</f>
        <v>0</v>
      </c>
      <c r="Y333" s="61"/>
      <c r="Z333" s="61"/>
      <c r="AA333" s="60">
        <f t="shared" ref="AA333:AA364" si="183">Y333*Z333</f>
        <v>0</v>
      </c>
      <c r="AB333" s="61"/>
      <c r="AC333" s="61"/>
      <c r="AD333" s="60">
        <f t="shared" ref="AD333:AD364" si="184">AB333*AC333</f>
        <v>0</v>
      </c>
      <c r="AE333" s="61"/>
      <c r="AF333" s="61"/>
      <c r="AG333" s="60">
        <f t="shared" ref="AG333:AG364" si="185">AE333*AF333</f>
        <v>0</v>
      </c>
      <c r="AH333" s="61"/>
      <c r="AI333" s="61"/>
      <c r="AJ333" s="60">
        <f t="shared" ref="AJ333:AJ364" si="186">AI333+AH333</f>
        <v>0</v>
      </c>
      <c r="AK333" s="60"/>
      <c r="AL333" s="51">
        <f t="shared" si="181"/>
        <v>0</v>
      </c>
      <c r="AM333" s="965"/>
      <c r="AN333" s="965"/>
      <c r="AO333" s="965"/>
      <c r="AP333" s="965"/>
      <c r="AQ333" s="50"/>
      <c r="AR333" s="968"/>
      <c r="AS333" s="970"/>
      <c r="AT333" s="567"/>
    </row>
    <row r="334" spans="1:46" ht="41.25" customHeight="1" thickBot="1">
      <c r="A334" s="972"/>
      <c r="B334" s="991"/>
      <c r="C334" s="1015"/>
      <c r="D334" s="1015"/>
      <c r="E334" s="65">
        <v>2018</v>
      </c>
      <c r="F334" s="65" t="s">
        <v>697</v>
      </c>
      <c r="G334" s="61"/>
      <c r="H334" s="72"/>
      <c r="I334" s="72"/>
      <c r="J334" s="64">
        <f t="shared" si="178"/>
        <v>0</v>
      </c>
      <c r="K334" s="63"/>
      <c r="L334" s="62"/>
      <c r="M334" s="72"/>
      <c r="N334" s="72"/>
      <c r="O334" s="72"/>
      <c r="P334" s="72"/>
      <c r="Q334" s="72"/>
      <c r="R334" s="54">
        <f t="shared" si="179"/>
        <v>0</v>
      </c>
      <c r="S334" s="72"/>
      <c r="T334" s="72"/>
      <c r="U334" s="60">
        <f t="shared" si="180"/>
        <v>0</v>
      </c>
      <c r="V334" s="72"/>
      <c r="W334" s="72"/>
      <c r="X334" s="60">
        <f t="shared" si="182"/>
        <v>0</v>
      </c>
      <c r="Y334" s="72"/>
      <c r="Z334" s="72"/>
      <c r="AA334" s="60">
        <f t="shared" si="183"/>
        <v>0</v>
      </c>
      <c r="AB334" s="72"/>
      <c r="AC334" s="72"/>
      <c r="AD334" s="60">
        <f t="shared" si="184"/>
        <v>0</v>
      </c>
      <c r="AE334" s="72"/>
      <c r="AF334" s="72"/>
      <c r="AG334" s="60">
        <f t="shared" si="185"/>
        <v>0</v>
      </c>
      <c r="AH334" s="72"/>
      <c r="AI334" s="72"/>
      <c r="AJ334" s="60">
        <f t="shared" si="186"/>
        <v>0</v>
      </c>
      <c r="AK334" s="60"/>
      <c r="AL334" s="51">
        <f t="shared" si="181"/>
        <v>0</v>
      </c>
      <c r="AM334" s="966"/>
      <c r="AN334" s="966"/>
      <c r="AO334" s="966"/>
      <c r="AP334" s="966"/>
      <c r="AQ334" s="50"/>
      <c r="AR334" s="968"/>
      <c r="AS334" s="970"/>
      <c r="AT334" s="567"/>
    </row>
    <row r="335" spans="1:46" s="150" customFormat="1" ht="33" customHeight="1" thickBot="1">
      <c r="A335" s="1027" t="s">
        <v>221</v>
      </c>
      <c r="B335" s="1028"/>
      <c r="C335" s="1028"/>
      <c r="D335" s="1028"/>
      <c r="E335" s="1028"/>
      <c r="F335" s="1029"/>
      <c r="G335" s="142"/>
      <c r="H335" s="144"/>
      <c r="I335" s="144"/>
      <c r="J335" s="149"/>
      <c r="K335" s="148"/>
      <c r="L335" s="141"/>
      <c r="M335" s="141"/>
      <c r="N335" s="141"/>
      <c r="O335" s="141"/>
      <c r="P335" s="147"/>
      <c r="Q335" s="147"/>
      <c r="R335" s="141"/>
      <c r="S335" s="147"/>
      <c r="T335" s="147"/>
      <c r="U335" s="88"/>
      <c r="V335" s="144"/>
      <c r="W335" s="144"/>
      <c r="X335" s="88">
        <f t="shared" si="182"/>
        <v>0</v>
      </c>
      <c r="Y335" s="144"/>
      <c r="Z335" s="144"/>
      <c r="AA335" s="88">
        <f t="shared" si="183"/>
        <v>0</v>
      </c>
      <c r="AB335" s="144"/>
      <c r="AC335" s="144"/>
      <c r="AD335" s="88">
        <f t="shared" si="184"/>
        <v>0</v>
      </c>
      <c r="AE335" s="144"/>
      <c r="AF335" s="144"/>
      <c r="AG335" s="88">
        <f t="shared" si="185"/>
        <v>0</v>
      </c>
      <c r="AH335" s="144"/>
      <c r="AI335" s="144"/>
      <c r="AJ335" s="88">
        <f t="shared" si="186"/>
        <v>0</v>
      </c>
      <c r="AK335" s="88"/>
      <c r="AL335" s="51">
        <f t="shared" si="181"/>
        <v>0</v>
      </c>
      <c r="AM335" s="145"/>
      <c r="AN335" s="144"/>
      <c r="AO335" s="144"/>
      <c r="AP335" s="143"/>
      <c r="AQ335" s="50"/>
      <c r="AR335" s="142"/>
      <c r="AS335" s="141"/>
      <c r="AT335" s="563"/>
    </row>
    <row r="336" spans="1:46" ht="53.25" customHeight="1">
      <c r="A336" s="971" t="s">
        <v>696</v>
      </c>
      <c r="B336" s="989" t="s">
        <v>232</v>
      </c>
      <c r="C336" s="1013" t="s">
        <v>695</v>
      </c>
      <c r="D336" s="1013" t="s">
        <v>690</v>
      </c>
      <c r="E336" s="71">
        <v>2017</v>
      </c>
      <c r="F336" s="71" t="s">
        <v>694</v>
      </c>
      <c r="G336" s="67"/>
      <c r="H336" s="68"/>
      <c r="I336" s="68"/>
      <c r="J336" s="70">
        <f t="shared" ref="J336:J347" si="187">G336*H336*I336</f>
        <v>0</v>
      </c>
      <c r="K336" s="69"/>
      <c r="L336" s="68"/>
      <c r="M336" s="68"/>
      <c r="N336" s="68"/>
      <c r="O336" s="68"/>
      <c r="P336" s="68"/>
      <c r="Q336" s="68"/>
      <c r="R336" s="66">
        <f t="shared" ref="R336:R347" si="188">(K336*L336*M336*N336)+(K336*L336*P336)+O336+(K336*L336*Q336)</f>
        <v>0</v>
      </c>
      <c r="S336" s="67"/>
      <c r="T336" s="67"/>
      <c r="U336" s="66">
        <f t="shared" ref="U336:U347" si="189">S336*T336</f>
        <v>0</v>
      </c>
      <c r="V336" s="67"/>
      <c r="W336" s="67"/>
      <c r="X336" s="66">
        <f t="shared" si="182"/>
        <v>0</v>
      </c>
      <c r="Y336" s="67"/>
      <c r="Z336" s="67"/>
      <c r="AA336" s="66">
        <f t="shared" si="183"/>
        <v>0</v>
      </c>
      <c r="AB336" s="67"/>
      <c r="AC336" s="67"/>
      <c r="AD336" s="66">
        <f t="shared" si="184"/>
        <v>0</v>
      </c>
      <c r="AE336" s="67"/>
      <c r="AF336" s="67"/>
      <c r="AG336" s="66">
        <f t="shared" si="185"/>
        <v>0</v>
      </c>
      <c r="AH336" s="67"/>
      <c r="AI336" s="67"/>
      <c r="AJ336" s="66">
        <f t="shared" si="186"/>
        <v>0</v>
      </c>
      <c r="AK336" s="66"/>
      <c r="AL336" s="51">
        <f t="shared" si="181"/>
        <v>0</v>
      </c>
      <c r="AM336" s="964">
        <f>SUM(AL336:AL339)</f>
        <v>0</v>
      </c>
      <c r="AN336" s="964"/>
      <c r="AO336" s="964">
        <f>AM336</f>
        <v>0</v>
      </c>
      <c r="AP336" s="964">
        <f>AM336-AN336-AO336</f>
        <v>0</v>
      </c>
      <c r="AQ336" s="50"/>
      <c r="AR336" s="968"/>
      <c r="AS336" s="970"/>
      <c r="AT336" s="567"/>
    </row>
    <row r="337" spans="1:46" ht="27" customHeight="1">
      <c r="A337" s="972"/>
      <c r="B337" s="990"/>
      <c r="C337" s="1014"/>
      <c r="D337" s="1014"/>
      <c r="E337" s="65">
        <v>2017</v>
      </c>
      <c r="F337" s="65" t="s">
        <v>693</v>
      </c>
      <c r="G337" s="61"/>
      <c r="H337" s="62"/>
      <c r="I337" s="62"/>
      <c r="J337" s="64">
        <f t="shared" si="187"/>
        <v>0</v>
      </c>
      <c r="K337" s="63"/>
      <c r="L337" s="62"/>
      <c r="M337" s="62"/>
      <c r="N337" s="62"/>
      <c r="O337" s="62"/>
      <c r="P337" s="62"/>
      <c r="Q337" s="62"/>
      <c r="R337" s="60">
        <f t="shared" si="188"/>
        <v>0</v>
      </c>
      <c r="S337" s="61"/>
      <c r="T337" s="61"/>
      <c r="U337" s="60">
        <f t="shared" si="189"/>
        <v>0</v>
      </c>
      <c r="V337" s="61"/>
      <c r="W337" s="61"/>
      <c r="X337" s="60">
        <f t="shared" si="182"/>
        <v>0</v>
      </c>
      <c r="Y337" s="61"/>
      <c r="Z337" s="61"/>
      <c r="AA337" s="60">
        <f t="shared" si="183"/>
        <v>0</v>
      </c>
      <c r="AB337" s="61"/>
      <c r="AC337" s="61"/>
      <c r="AD337" s="60">
        <f t="shared" si="184"/>
        <v>0</v>
      </c>
      <c r="AE337" s="61"/>
      <c r="AF337" s="61"/>
      <c r="AG337" s="60">
        <f t="shared" si="185"/>
        <v>0</v>
      </c>
      <c r="AH337" s="61"/>
      <c r="AI337" s="61"/>
      <c r="AJ337" s="60">
        <f t="shared" si="186"/>
        <v>0</v>
      </c>
      <c r="AK337" s="60"/>
      <c r="AL337" s="51">
        <f t="shared" si="181"/>
        <v>0</v>
      </c>
      <c r="AM337" s="965"/>
      <c r="AN337" s="965"/>
      <c r="AO337" s="965"/>
      <c r="AP337" s="965"/>
      <c r="AQ337" s="50"/>
      <c r="AR337" s="968"/>
      <c r="AS337" s="970"/>
      <c r="AT337" s="567"/>
    </row>
    <row r="338" spans="1:46" ht="51" customHeight="1">
      <c r="A338" s="972"/>
      <c r="B338" s="990"/>
      <c r="C338" s="1014"/>
      <c r="D338" s="1014"/>
      <c r="E338" s="65">
        <v>2018</v>
      </c>
      <c r="F338" s="65" t="s">
        <v>694</v>
      </c>
      <c r="G338" s="61"/>
      <c r="H338" s="62"/>
      <c r="I338" s="62"/>
      <c r="J338" s="64">
        <f t="shared" si="187"/>
        <v>0</v>
      </c>
      <c r="K338" s="63"/>
      <c r="L338" s="62"/>
      <c r="M338" s="62"/>
      <c r="N338" s="62"/>
      <c r="O338" s="62"/>
      <c r="P338" s="62"/>
      <c r="Q338" s="62"/>
      <c r="R338" s="60">
        <f t="shared" si="188"/>
        <v>0</v>
      </c>
      <c r="S338" s="61"/>
      <c r="T338" s="61"/>
      <c r="U338" s="60">
        <f t="shared" si="189"/>
        <v>0</v>
      </c>
      <c r="V338" s="61"/>
      <c r="W338" s="61"/>
      <c r="X338" s="60">
        <f t="shared" si="182"/>
        <v>0</v>
      </c>
      <c r="Y338" s="61"/>
      <c r="Z338" s="61"/>
      <c r="AA338" s="60">
        <f t="shared" si="183"/>
        <v>0</v>
      </c>
      <c r="AB338" s="61"/>
      <c r="AC338" s="61"/>
      <c r="AD338" s="60">
        <f t="shared" si="184"/>
        <v>0</v>
      </c>
      <c r="AE338" s="61"/>
      <c r="AF338" s="61"/>
      <c r="AG338" s="60">
        <f t="shared" si="185"/>
        <v>0</v>
      </c>
      <c r="AH338" s="61"/>
      <c r="AI338" s="61"/>
      <c r="AJ338" s="60">
        <f t="shared" si="186"/>
        <v>0</v>
      </c>
      <c r="AK338" s="60"/>
      <c r="AL338" s="51">
        <f t="shared" si="181"/>
        <v>0</v>
      </c>
      <c r="AM338" s="965"/>
      <c r="AN338" s="965"/>
      <c r="AO338" s="965"/>
      <c r="AP338" s="965"/>
      <c r="AQ338" s="50"/>
      <c r="AR338" s="968"/>
      <c r="AS338" s="970"/>
      <c r="AT338" s="567"/>
    </row>
    <row r="339" spans="1:46" ht="30" customHeight="1" thickBot="1">
      <c r="A339" s="1023"/>
      <c r="B339" s="991"/>
      <c r="C339" s="1015"/>
      <c r="D339" s="1015"/>
      <c r="E339" s="65">
        <v>2018</v>
      </c>
      <c r="F339" s="65" t="s">
        <v>693</v>
      </c>
      <c r="G339" s="61"/>
      <c r="H339" s="72"/>
      <c r="I339" s="72"/>
      <c r="J339" s="64">
        <f t="shared" si="187"/>
        <v>0</v>
      </c>
      <c r="K339" s="63"/>
      <c r="L339" s="62"/>
      <c r="M339" s="72"/>
      <c r="N339" s="72"/>
      <c r="O339" s="72"/>
      <c r="P339" s="72"/>
      <c r="Q339" s="72"/>
      <c r="R339" s="54">
        <f t="shared" si="188"/>
        <v>0</v>
      </c>
      <c r="S339" s="72"/>
      <c r="T339" s="72"/>
      <c r="U339" s="60">
        <f t="shared" si="189"/>
        <v>0</v>
      </c>
      <c r="V339" s="72"/>
      <c r="W339" s="72"/>
      <c r="X339" s="60">
        <f t="shared" si="182"/>
        <v>0</v>
      </c>
      <c r="Y339" s="72"/>
      <c r="Z339" s="72"/>
      <c r="AA339" s="60">
        <f t="shared" si="183"/>
        <v>0</v>
      </c>
      <c r="AB339" s="72"/>
      <c r="AC339" s="72"/>
      <c r="AD339" s="60">
        <f t="shared" si="184"/>
        <v>0</v>
      </c>
      <c r="AE339" s="72"/>
      <c r="AF339" s="72"/>
      <c r="AG339" s="60">
        <f t="shared" si="185"/>
        <v>0</v>
      </c>
      <c r="AH339" s="72"/>
      <c r="AI339" s="72"/>
      <c r="AJ339" s="60">
        <f t="shared" si="186"/>
        <v>0</v>
      </c>
      <c r="AK339" s="60"/>
      <c r="AL339" s="51">
        <f t="shared" si="181"/>
        <v>0</v>
      </c>
      <c r="AM339" s="966"/>
      <c r="AN339" s="966"/>
      <c r="AO339" s="966"/>
      <c r="AP339" s="966"/>
      <c r="AQ339" s="50"/>
      <c r="AR339" s="968"/>
      <c r="AS339" s="970"/>
      <c r="AT339" s="567"/>
    </row>
    <row r="340" spans="1:46" ht="41.25" customHeight="1">
      <c r="A340" s="971" t="s">
        <v>692</v>
      </c>
      <c r="B340" s="989" t="s">
        <v>232</v>
      </c>
      <c r="C340" s="989" t="s">
        <v>691</v>
      </c>
      <c r="D340" s="989" t="s">
        <v>690</v>
      </c>
      <c r="E340" s="71">
        <v>2017</v>
      </c>
      <c r="F340" s="71" t="s">
        <v>218</v>
      </c>
      <c r="G340" s="67"/>
      <c r="H340" s="68"/>
      <c r="I340" s="68"/>
      <c r="J340" s="70">
        <f t="shared" si="187"/>
        <v>0</v>
      </c>
      <c r="K340" s="69"/>
      <c r="L340" s="68"/>
      <c r="M340" s="68"/>
      <c r="N340" s="68"/>
      <c r="O340" s="68"/>
      <c r="P340" s="68"/>
      <c r="Q340" s="68"/>
      <c r="R340" s="66">
        <f t="shared" si="188"/>
        <v>0</v>
      </c>
      <c r="S340" s="67"/>
      <c r="T340" s="67"/>
      <c r="U340" s="66">
        <f t="shared" si="189"/>
        <v>0</v>
      </c>
      <c r="V340" s="67"/>
      <c r="W340" s="67"/>
      <c r="X340" s="66">
        <f t="shared" si="182"/>
        <v>0</v>
      </c>
      <c r="Y340" s="67"/>
      <c r="Z340" s="67"/>
      <c r="AA340" s="66">
        <f t="shared" si="183"/>
        <v>0</v>
      </c>
      <c r="AB340" s="67"/>
      <c r="AC340" s="67"/>
      <c r="AD340" s="66">
        <f t="shared" si="184"/>
        <v>0</v>
      </c>
      <c r="AE340" s="67"/>
      <c r="AF340" s="67"/>
      <c r="AG340" s="66">
        <f t="shared" si="185"/>
        <v>0</v>
      </c>
      <c r="AH340" s="67"/>
      <c r="AI340" s="67"/>
      <c r="AJ340" s="66">
        <f t="shared" si="186"/>
        <v>0</v>
      </c>
      <c r="AK340" s="66"/>
      <c r="AL340" s="51">
        <f t="shared" si="181"/>
        <v>0</v>
      </c>
      <c r="AM340" s="964">
        <f>SUM(AL340:AL343)</f>
        <v>0</v>
      </c>
      <c r="AN340" s="964"/>
      <c r="AO340" s="964"/>
      <c r="AP340" s="964">
        <f>AM340-AN340-AO340</f>
        <v>0</v>
      </c>
      <c r="AQ340" s="50"/>
      <c r="AR340" s="967"/>
      <c r="AS340" s="969"/>
      <c r="AT340" s="567"/>
    </row>
    <row r="341" spans="1:46" ht="28.5" customHeight="1">
      <c r="A341" s="972"/>
      <c r="B341" s="990"/>
      <c r="C341" s="990"/>
      <c r="D341" s="990"/>
      <c r="E341" s="65">
        <v>2017</v>
      </c>
      <c r="F341" s="65" t="s">
        <v>689</v>
      </c>
      <c r="G341" s="61"/>
      <c r="H341" s="62"/>
      <c r="I341" s="62"/>
      <c r="J341" s="64">
        <f t="shared" si="187"/>
        <v>0</v>
      </c>
      <c r="K341" s="63"/>
      <c r="L341" s="62"/>
      <c r="M341" s="62"/>
      <c r="N341" s="62"/>
      <c r="O341" s="62"/>
      <c r="P341" s="62"/>
      <c r="Q341" s="62"/>
      <c r="R341" s="60">
        <f t="shared" si="188"/>
        <v>0</v>
      </c>
      <c r="S341" s="61"/>
      <c r="T341" s="61"/>
      <c r="U341" s="60">
        <f t="shared" si="189"/>
        <v>0</v>
      </c>
      <c r="V341" s="61"/>
      <c r="W341" s="61"/>
      <c r="X341" s="60">
        <f t="shared" si="182"/>
        <v>0</v>
      </c>
      <c r="Y341" s="61"/>
      <c r="Z341" s="61"/>
      <c r="AA341" s="60">
        <f t="shared" si="183"/>
        <v>0</v>
      </c>
      <c r="AB341" s="61"/>
      <c r="AC341" s="61"/>
      <c r="AD341" s="60">
        <f t="shared" si="184"/>
        <v>0</v>
      </c>
      <c r="AE341" s="61"/>
      <c r="AF341" s="61"/>
      <c r="AG341" s="60">
        <f t="shared" si="185"/>
        <v>0</v>
      </c>
      <c r="AH341" s="61"/>
      <c r="AI341" s="61"/>
      <c r="AJ341" s="60">
        <f t="shared" si="186"/>
        <v>0</v>
      </c>
      <c r="AK341" s="60"/>
      <c r="AL341" s="51">
        <f t="shared" si="181"/>
        <v>0</v>
      </c>
      <c r="AM341" s="965"/>
      <c r="AN341" s="965"/>
      <c r="AO341" s="965"/>
      <c r="AP341" s="965"/>
      <c r="AQ341" s="50"/>
      <c r="AR341" s="968"/>
      <c r="AS341" s="970"/>
      <c r="AT341" s="567"/>
    </row>
    <row r="342" spans="1:46" ht="40.5" customHeight="1">
      <c r="A342" s="972"/>
      <c r="B342" s="990"/>
      <c r="C342" s="990"/>
      <c r="D342" s="990"/>
      <c r="E342" s="65">
        <v>2018</v>
      </c>
      <c r="F342" s="65" t="s">
        <v>218</v>
      </c>
      <c r="G342" s="61"/>
      <c r="H342" s="62"/>
      <c r="I342" s="62"/>
      <c r="J342" s="64">
        <f t="shared" si="187"/>
        <v>0</v>
      </c>
      <c r="K342" s="63"/>
      <c r="L342" s="62"/>
      <c r="M342" s="62"/>
      <c r="N342" s="62"/>
      <c r="O342" s="62"/>
      <c r="P342" s="62"/>
      <c r="Q342" s="62"/>
      <c r="R342" s="60">
        <f t="shared" si="188"/>
        <v>0</v>
      </c>
      <c r="S342" s="61"/>
      <c r="T342" s="61"/>
      <c r="U342" s="60">
        <f t="shared" si="189"/>
        <v>0</v>
      </c>
      <c r="V342" s="61"/>
      <c r="W342" s="61"/>
      <c r="X342" s="60">
        <f t="shared" si="182"/>
        <v>0</v>
      </c>
      <c r="Y342" s="61"/>
      <c r="Z342" s="61"/>
      <c r="AA342" s="60">
        <f t="shared" si="183"/>
        <v>0</v>
      </c>
      <c r="AB342" s="61"/>
      <c r="AC342" s="61"/>
      <c r="AD342" s="60">
        <f t="shared" si="184"/>
        <v>0</v>
      </c>
      <c r="AE342" s="61"/>
      <c r="AF342" s="61"/>
      <c r="AG342" s="60">
        <f t="shared" si="185"/>
        <v>0</v>
      </c>
      <c r="AH342" s="61"/>
      <c r="AI342" s="61"/>
      <c r="AJ342" s="60">
        <f t="shared" si="186"/>
        <v>0</v>
      </c>
      <c r="AK342" s="60"/>
      <c r="AL342" s="51">
        <f t="shared" si="181"/>
        <v>0</v>
      </c>
      <c r="AM342" s="965"/>
      <c r="AN342" s="965"/>
      <c r="AO342" s="965"/>
      <c r="AP342" s="965"/>
      <c r="AQ342" s="50"/>
      <c r="AR342" s="968"/>
      <c r="AS342" s="970"/>
      <c r="AT342" s="567"/>
    </row>
    <row r="343" spans="1:46" ht="27" customHeight="1" thickBot="1">
      <c r="A343" s="1023"/>
      <c r="B343" s="991"/>
      <c r="C343" s="991"/>
      <c r="D343" s="991"/>
      <c r="E343" s="59">
        <v>2018</v>
      </c>
      <c r="F343" s="59" t="s">
        <v>689</v>
      </c>
      <c r="G343" s="58"/>
      <c r="H343" s="53"/>
      <c r="I343" s="53"/>
      <c r="J343" s="57">
        <f t="shared" si="187"/>
        <v>0</v>
      </c>
      <c r="K343" s="56"/>
      <c r="L343" s="55"/>
      <c r="M343" s="53"/>
      <c r="N343" s="53"/>
      <c r="O343" s="53"/>
      <c r="P343" s="53"/>
      <c r="Q343" s="53"/>
      <c r="R343" s="54">
        <f t="shared" si="188"/>
        <v>0</v>
      </c>
      <c r="S343" s="53"/>
      <c r="T343" s="53"/>
      <c r="U343" s="52">
        <f t="shared" si="189"/>
        <v>0</v>
      </c>
      <c r="V343" s="53"/>
      <c r="W343" s="53"/>
      <c r="X343" s="52">
        <f t="shared" si="182"/>
        <v>0</v>
      </c>
      <c r="Y343" s="53"/>
      <c r="Z343" s="53"/>
      <c r="AA343" s="52">
        <f t="shared" si="183"/>
        <v>0</v>
      </c>
      <c r="AB343" s="53"/>
      <c r="AC343" s="53"/>
      <c r="AD343" s="52">
        <f t="shared" si="184"/>
        <v>0</v>
      </c>
      <c r="AE343" s="53"/>
      <c r="AF343" s="53"/>
      <c r="AG343" s="52">
        <f t="shared" si="185"/>
        <v>0</v>
      </c>
      <c r="AH343" s="53"/>
      <c r="AI343" s="53"/>
      <c r="AJ343" s="52">
        <f t="shared" si="186"/>
        <v>0</v>
      </c>
      <c r="AK343" s="52"/>
      <c r="AL343" s="51">
        <f t="shared" si="181"/>
        <v>0</v>
      </c>
      <c r="AM343" s="966"/>
      <c r="AN343" s="966"/>
      <c r="AO343" s="966"/>
      <c r="AP343" s="966"/>
      <c r="AQ343" s="50"/>
      <c r="AR343" s="968"/>
      <c r="AS343" s="970"/>
      <c r="AT343" s="567"/>
    </row>
    <row r="344" spans="1:46" ht="37.5" customHeight="1">
      <c r="A344" s="971" t="s">
        <v>688</v>
      </c>
      <c r="B344" s="989" t="s">
        <v>232</v>
      </c>
      <c r="C344" s="989" t="s">
        <v>687</v>
      </c>
      <c r="D344" s="989" t="s">
        <v>603</v>
      </c>
      <c r="E344" s="71">
        <v>2017</v>
      </c>
      <c r="F344" s="71" t="s">
        <v>686</v>
      </c>
      <c r="G344" s="67"/>
      <c r="H344" s="68"/>
      <c r="I344" s="68"/>
      <c r="J344" s="70">
        <f t="shared" si="187"/>
        <v>0</v>
      </c>
      <c r="K344" s="69">
        <v>1</v>
      </c>
      <c r="L344" s="68">
        <v>1</v>
      </c>
      <c r="M344" s="68">
        <v>20</v>
      </c>
      <c r="N344" s="68">
        <v>150</v>
      </c>
      <c r="O344" s="68">
        <v>0</v>
      </c>
      <c r="P344" s="68">
        <v>700</v>
      </c>
      <c r="Q344" s="68">
        <v>0</v>
      </c>
      <c r="R344" s="66">
        <f t="shared" si="188"/>
        <v>3700</v>
      </c>
      <c r="S344" s="67">
        <v>45</v>
      </c>
      <c r="T344" s="67">
        <v>900</v>
      </c>
      <c r="U344" s="66">
        <f t="shared" si="189"/>
        <v>40500</v>
      </c>
      <c r="V344" s="67"/>
      <c r="W344" s="67"/>
      <c r="X344" s="66">
        <f t="shared" si="182"/>
        <v>0</v>
      </c>
      <c r="Y344" s="67"/>
      <c r="Z344" s="67"/>
      <c r="AA344" s="66">
        <f t="shared" si="183"/>
        <v>0</v>
      </c>
      <c r="AB344" s="67"/>
      <c r="AC344" s="67"/>
      <c r="AD344" s="66">
        <f t="shared" si="184"/>
        <v>0</v>
      </c>
      <c r="AE344" s="67"/>
      <c r="AF344" s="67"/>
      <c r="AG344" s="66">
        <f t="shared" si="185"/>
        <v>0</v>
      </c>
      <c r="AH344" s="67"/>
      <c r="AI344" s="67"/>
      <c r="AJ344" s="66">
        <f t="shared" si="186"/>
        <v>0</v>
      </c>
      <c r="AK344" s="66"/>
      <c r="AL344" s="51">
        <f t="shared" si="181"/>
        <v>44200</v>
      </c>
      <c r="AM344" s="964">
        <f>SUM(AL344:AL347)</f>
        <v>44200</v>
      </c>
      <c r="AN344" s="964"/>
      <c r="AO344" s="964">
        <f>AM344</f>
        <v>44200</v>
      </c>
      <c r="AP344" s="964">
        <f>AM344-AN344-AO344</f>
        <v>0</v>
      </c>
      <c r="AQ344" s="50"/>
      <c r="AR344" s="968">
        <v>44200</v>
      </c>
      <c r="AS344" s="970"/>
      <c r="AT344" s="567"/>
    </row>
    <row r="345" spans="1:46" ht="38.25" customHeight="1">
      <c r="A345" s="972"/>
      <c r="B345" s="990"/>
      <c r="C345" s="990"/>
      <c r="D345" s="990"/>
      <c r="E345" s="65">
        <v>2017</v>
      </c>
      <c r="F345" s="65" t="s">
        <v>685</v>
      </c>
      <c r="G345" s="61"/>
      <c r="H345" s="62"/>
      <c r="I345" s="62"/>
      <c r="J345" s="64">
        <f t="shared" si="187"/>
        <v>0</v>
      </c>
      <c r="K345" s="63"/>
      <c r="L345" s="62"/>
      <c r="M345" s="62"/>
      <c r="N345" s="62"/>
      <c r="O345" s="62"/>
      <c r="P345" s="62"/>
      <c r="Q345" s="62"/>
      <c r="R345" s="60">
        <f t="shared" si="188"/>
        <v>0</v>
      </c>
      <c r="S345" s="61"/>
      <c r="T345" s="61"/>
      <c r="U345" s="60">
        <f t="shared" si="189"/>
        <v>0</v>
      </c>
      <c r="V345" s="61"/>
      <c r="W345" s="61"/>
      <c r="X345" s="60">
        <f t="shared" si="182"/>
        <v>0</v>
      </c>
      <c r="Y345" s="61"/>
      <c r="Z345" s="61"/>
      <c r="AA345" s="60">
        <f t="shared" si="183"/>
        <v>0</v>
      </c>
      <c r="AB345" s="61"/>
      <c r="AC345" s="61"/>
      <c r="AD345" s="60">
        <f t="shared" si="184"/>
        <v>0</v>
      </c>
      <c r="AE345" s="61"/>
      <c r="AF345" s="61"/>
      <c r="AG345" s="60">
        <f t="shared" si="185"/>
        <v>0</v>
      </c>
      <c r="AH345" s="61"/>
      <c r="AI345" s="61"/>
      <c r="AJ345" s="60">
        <f t="shared" si="186"/>
        <v>0</v>
      </c>
      <c r="AK345" s="60"/>
      <c r="AL345" s="51">
        <f t="shared" si="181"/>
        <v>0</v>
      </c>
      <c r="AM345" s="965"/>
      <c r="AN345" s="965"/>
      <c r="AO345" s="965"/>
      <c r="AP345" s="965"/>
      <c r="AQ345" s="50"/>
      <c r="AR345" s="968"/>
      <c r="AS345" s="970"/>
      <c r="AT345" s="567"/>
    </row>
    <row r="346" spans="1:46" ht="30.75" customHeight="1">
      <c r="A346" s="972"/>
      <c r="B346" s="990"/>
      <c r="C346" s="990"/>
      <c r="D346" s="990"/>
      <c r="E346" s="65">
        <v>2018</v>
      </c>
      <c r="F346" s="65" t="s">
        <v>684</v>
      </c>
      <c r="G346" s="61"/>
      <c r="H346" s="62"/>
      <c r="I346" s="62"/>
      <c r="J346" s="64">
        <f t="shared" si="187"/>
        <v>0</v>
      </c>
      <c r="K346" s="63"/>
      <c r="L346" s="62"/>
      <c r="M346" s="62"/>
      <c r="N346" s="62"/>
      <c r="O346" s="62"/>
      <c r="P346" s="62"/>
      <c r="Q346" s="62"/>
      <c r="R346" s="60">
        <f t="shared" si="188"/>
        <v>0</v>
      </c>
      <c r="S346" s="61"/>
      <c r="T346" s="61"/>
      <c r="U346" s="60">
        <f t="shared" si="189"/>
        <v>0</v>
      </c>
      <c r="V346" s="61"/>
      <c r="W346" s="61"/>
      <c r="X346" s="60">
        <f t="shared" si="182"/>
        <v>0</v>
      </c>
      <c r="Y346" s="61"/>
      <c r="Z346" s="61"/>
      <c r="AA346" s="60">
        <f t="shared" si="183"/>
        <v>0</v>
      </c>
      <c r="AB346" s="61"/>
      <c r="AC346" s="61"/>
      <c r="AD346" s="60">
        <f t="shared" si="184"/>
        <v>0</v>
      </c>
      <c r="AE346" s="61"/>
      <c r="AF346" s="61"/>
      <c r="AG346" s="60">
        <f t="shared" si="185"/>
        <v>0</v>
      </c>
      <c r="AH346" s="61"/>
      <c r="AI346" s="61"/>
      <c r="AJ346" s="60">
        <f t="shared" si="186"/>
        <v>0</v>
      </c>
      <c r="AK346" s="60"/>
      <c r="AL346" s="51">
        <f t="shared" si="181"/>
        <v>0</v>
      </c>
      <c r="AM346" s="965"/>
      <c r="AN346" s="965"/>
      <c r="AO346" s="965"/>
      <c r="AP346" s="965"/>
      <c r="AQ346" s="50"/>
      <c r="AR346" s="968"/>
      <c r="AS346" s="970"/>
      <c r="AT346" s="567"/>
    </row>
    <row r="347" spans="1:46" ht="21" customHeight="1" thickBot="1">
      <c r="A347" s="972"/>
      <c r="B347" s="991"/>
      <c r="C347" s="991"/>
      <c r="D347" s="991"/>
      <c r="E347" s="65">
        <v>2018</v>
      </c>
      <c r="F347" s="65" t="s">
        <v>2</v>
      </c>
      <c r="G347" s="61"/>
      <c r="H347" s="72"/>
      <c r="I347" s="72"/>
      <c r="J347" s="64">
        <f t="shared" si="187"/>
        <v>0</v>
      </c>
      <c r="K347" s="63"/>
      <c r="L347" s="62"/>
      <c r="M347" s="72"/>
      <c r="N347" s="72"/>
      <c r="O347" s="72"/>
      <c r="P347" s="72"/>
      <c r="Q347" s="72"/>
      <c r="R347" s="54">
        <f t="shared" si="188"/>
        <v>0</v>
      </c>
      <c r="S347" s="72"/>
      <c r="T347" s="72"/>
      <c r="U347" s="60">
        <f t="shared" si="189"/>
        <v>0</v>
      </c>
      <c r="V347" s="72"/>
      <c r="W347" s="72"/>
      <c r="X347" s="60">
        <f t="shared" si="182"/>
        <v>0</v>
      </c>
      <c r="Y347" s="72"/>
      <c r="Z347" s="72"/>
      <c r="AA347" s="60">
        <f t="shared" si="183"/>
        <v>0</v>
      </c>
      <c r="AB347" s="72"/>
      <c r="AC347" s="72"/>
      <c r="AD347" s="60">
        <f t="shared" si="184"/>
        <v>0</v>
      </c>
      <c r="AE347" s="72"/>
      <c r="AF347" s="72"/>
      <c r="AG347" s="60">
        <f t="shared" si="185"/>
        <v>0</v>
      </c>
      <c r="AH347" s="72"/>
      <c r="AI347" s="72"/>
      <c r="AJ347" s="60">
        <f t="shared" si="186"/>
        <v>0</v>
      </c>
      <c r="AK347" s="60"/>
      <c r="AL347" s="51">
        <f t="shared" si="181"/>
        <v>0</v>
      </c>
      <c r="AM347" s="966"/>
      <c r="AN347" s="966"/>
      <c r="AO347" s="966"/>
      <c r="AP347" s="966"/>
      <c r="AQ347" s="50"/>
      <c r="AR347" s="968"/>
      <c r="AS347" s="970"/>
      <c r="AT347" s="567"/>
    </row>
    <row r="348" spans="1:46" s="150" customFormat="1" ht="33" customHeight="1" thickBot="1">
      <c r="A348" s="1027" t="s">
        <v>966</v>
      </c>
      <c r="B348" s="1028"/>
      <c r="C348" s="1028"/>
      <c r="D348" s="1028"/>
      <c r="E348" s="1028"/>
      <c r="F348" s="1029"/>
      <c r="G348" s="142"/>
      <c r="H348" s="144"/>
      <c r="I348" s="144"/>
      <c r="J348" s="149"/>
      <c r="K348" s="148"/>
      <c r="L348" s="141"/>
      <c r="M348" s="141"/>
      <c r="N348" s="141"/>
      <c r="O348" s="141"/>
      <c r="P348" s="147"/>
      <c r="Q348" s="147"/>
      <c r="R348" s="141"/>
      <c r="S348" s="147"/>
      <c r="T348" s="147"/>
      <c r="U348" s="88"/>
      <c r="V348" s="144"/>
      <c r="W348" s="144"/>
      <c r="X348" s="88">
        <f t="shared" si="182"/>
        <v>0</v>
      </c>
      <c r="Y348" s="144"/>
      <c r="Z348" s="144"/>
      <c r="AA348" s="88">
        <f t="shared" si="183"/>
        <v>0</v>
      </c>
      <c r="AB348" s="144"/>
      <c r="AC348" s="144"/>
      <c r="AD348" s="88">
        <f t="shared" si="184"/>
        <v>0</v>
      </c>
      <c r="AE348" s="144"/>
      <c r="AF348" s="144"/>
      <c r="AG348" s="88">
        <f t="shared" si="185"/>
        <v>0</v>
      </c>
      <c r="AH348" s="144"/>
      <c r="AI348" s="144"/>
      <c r="AJ348" s="88">
        <f t="shared" si="186"/>
        <v>0</v>
      </c>
      <c r="AK348" s="88"/>
      <c r="AL348" s="51">
        <f t="shared" si="181"/>
        <v>0</v>
      </c>
      <c r="AM348" s="145"/>
      <c r="AN348" s="144"/>
      <c r="AO348" s="144"/>
      <c r="AP348" s="143"/>
      <c r="AQ348" s="50"/>
      <c r="AR348" s="142"/>
      <c r="AS348" s="141"/>
      <c r="AT348" s="563"/>
    </row>
    <row r="349" spans="1:46" s="94" customFormat="1" ht="179.25" customHeight="1" thickBot="1">
      <c r="A349" s="572" t="s">
        <v>683</v>
      </c>
      <c r="B349" s="517" t="s">
        <v>194</v>
      </c>
      <c r="C349" s="517" t="s">
        <v>682</v>
      </c>
      <c r="D349" s="517"/>
      <c r="E349" s="79"/>
      <c r="F349" s="298" t="s">
        <v>681</v>
      </c>
      <c r="G349" s="67"/>
      <c r="H349" s="80"/>
      <c r="I349" s="80"/>
      <c r="J349" s="82">
        <f t="shared" ref="J349:J372" si="190">G349*H349*I349</f>
        <v>0</v>
      </c>
      <c r="K349" s="81"/>
      <c r="L349" s="80"/>
      <c r="M349" s="80"/>
      <c r="N349" s="80"/>
      <c r="O349" s="80"/>
      <c r="P349" s="80"/>
      <c r="Q349" s="80"/>
      <c r="R349" s="66">
        <f t="shared" ref="R349:R373" si="191">(K349*L349*M349*N349)+(K349*L349*P349)+O349+(K349*L349*Q349)</f>
        <v>0</v>
      </c>
      <c r="S349" s="67"/>
      <c r="T349" s="67"/>
      <c r="U349" s="66">
        <f t="shared" ref="U349:U372" si="192">S349*T349</f>
        <v>0</v>
      </c>
      <c r="V349" s="67"/>
      <c r="W349" s="67"/>
      <c r="X349" s="66">
        <f t="shared" si="182"/>
        <v>0</v>
      </c>
      <c r="Y349" s="67"/>
      <c r="Z349" s="67"/>
      <c r="AA349" s="66">
        <f t="shared" si="183"/>
        <v>0</v>
      </c>
      <c r="AB349" s="67"/>
      <c r="AC349" s="67"/>
      <c r="AD349" s="66">
        <f t="shared" si="184"/>
        <v>0</v>
      </c>
      <c r="AE349" s="67"/>
      <c r="AF349" s="67"/>
      <c r="AG349" s="66">
        <f t="shared" si="185"/>
        <v>0</v>
      </c>
      <c r="AH349" s="67"/>
      <c r="AI349" s="67"/>
      <c r="AJ349" s="66">
        <f t="shared" si="186"/>
        <v>0</v>
      </c>
      <c r="AK349" s="66"/>
      <c r="AL349" s="51">
        <f t="shared" si="181"/>
        <v>0</v>
      </c>
      <c r="AM349" s="515">
        <f>SUM(AL349:AL349)</f>
        <v>0</v>
      </c>
      <c r="AN349" s="515"/>
      <c r="AO349" s="515"/>
      <c r="AP349" s="515">
        <f>AM349-AN349-AO349</f>
        <v>0</v>
      </c>
      <c r="AQ349" s="73"/>
      <c r="AR349" s="522"/>
      <c r="AS349" s="520"/>
      <c r="AT349" s="571"/>
    </row>
    <row r="350" spans="1:46" s="94" customFormat="1" ht="134.25" customHeight="1">
      <c r="A350" s="1010" t="s">
        <v>680</v>
      </c>
      <c r="B350" s="978" t="s">
        <v>679</v>
      </c>
      <c r="C350" s="978" t="s">
        <v>678</v>
      </c>
      <c r="D350" s="978"/>
      <c r="E350" s="79"/>
      <c r="F350" s="298" t="s">
        <v>209</v>
      </c>
      <c r="G350" s="67"/>
      <c r="H350" s="80"/>
      <c r="I350" s="80"/>
      <c r="J350" s="82">
        <f t="shared" si="190"/>
        <v>0</v>
      </c>
      <c r="K350" s="81"/>
      <c r="L350" s="80"/>
      <c r="M350" s="80"/>
      <c r="N350" s="80"/>
      <c r="O350" s="80"/>
      <c r="P350" s="80"/>
      <c r="Q350" s="80"/>
      <c r="R350" s="66">
        <f t="shared" si="191"/>
        <v>0</v>
      </c>
      <c r="S350" s="67"/>
      <c r="T350" s="67"/>
      <c r="U350" s="66">
        <f t="shared" si="192"/>
        <v>0</v>
      </c>
      <c r="V350" s="67">
        <v>150</v>
      </c>
      <c r="W350" s="67">
        <v>3000</v>
      </c>
      <c r="X350" s="66">
        <f t="shared" si="182"/>
        <v>450000</v>
      </c>
      <c r="Y350" s="67"/>
      <c r="Z350" s="67"/>
      <c r="AA350" s="66">
        <f t="shared" si="183"/>
        <v>0</v>
      </c>
      <c r="AB350" s="67"/>
      <c r="AC350" s="67"/>
      <c r="AD350" s="66">
        <f t="shared" si="184"/>
        <v>0</v>
      </c>
      <c r="AE350" s="67"/>
      <c r="AF350" s="67"/>
      <c r="AG350" s="66">
        <f t="shared" si="185"/>
        <v>0</v>
      </c>
      <c r="AH350" s="67"/>
      <c r="AI350" s="67"/>
      <c r="AJ350" s="66">
        <f t="shared" si="186"/>
        <v>0</v>
      </c>
      <c r="AK350" s="66">
        <f>10*8*200</f>
        <v>16000</v>
      </c>
      <c r="AL350" s="51">
        <f t="shared" si="181"/>
        <v>466000</v>
      </c>
      <c r="AM350" s="964">
        <f>SUM(AL350:AL353)</f>
        <v>466000</v>
      </c>
      <c r="AN350" s="964">
        <v>0</v>
      </c>
      <c r="AO350" s="964">
        <f>AM350</f>
        <v>466000</v>
      </c>
      <c r="AP350" s="964">
        <f>AM350-AN350-AO350</f>
        <v>0</v>
      </c>
      <c r="AQ350" s="73"/>
      <c r="AR350" s="968">
        <v>300000</v>
      </c>
      <c r="AS350" s="970">
        <f>AO350-AR350</f>
        <v>166000</v>
      </c>
      <c r="AT350" s="571"/>
    </row>
    <row r="351" spans="1:46" s="94" customFormat="1" ht="357.75" customHeight="1">
      <c r="A351" s="1011"/>
      <c r="B351" s="979"/>
      <c r="C351" s="979"/>
      <c r="D351" s="979"/>
      <c r="E351" s="77"/>
      <c r="F351" s="297" t="s">
        <v>208</v>
      </c>
      <c r="G351" s="61"/>
      <c r="H351" s="74"/>
      <c r="I351" s="74"/>
      <c r="J351" s="76">
        <f t="shared" si="190"/>
        <v>0</v>
      </c>
      <c r="K351" s="75"/>
      <c r="L351" s="74"/>
      <c r="M351" s="74"/>
      <c r="N351" s="74"/>
      <c r="O351" s="74"/>
      <c r="P351" s="74"/>
      <c r="Q351" s="74"/>
      <c r="R351" s="60">
        <f t="shared" si="191"/>
        <v>0</v>
      </c>
      <c r="S351" s="61"/>
      <c r="T351" s="61"/>
      <c r="U351" s="60">
        <f t="shared" si="192"/>
        <v>0</v>
      </c>
      <c r="V351" s="61"/>
      <c r="W351" s="61"/>
      <c r="X351" s="60">
        <f t="shared" si="182"/>
        <v>0</v>
      </c>
      <c r="Y351" s="61"/>
      <c r="Z351" s="61"/>
      <c r="AA351" s="60">
        <f t="shared" si="183"/>
        <v>0</v>
      </c>
      <c r="AB351" s="61"/>
      <c r="AC351" s="61"/>
      <c r="AD351" s="60">
        <f t="shared" si="184"/>
        <v>0</v>
      </c>
      <c r="AE351" s="61"/>
      <c r="AF351" s="61"/>
      <c r="AG351" s="60">
        <f t="shared" si="185"/>
        <v>0</v>
      </c>
      <c r="AH351" s="61"/>
      <c r="AI351" s="61"/>
      <c r="AJ351" s="60">
        <f t="shared" si="186"/>
        <v>0</v>
      </c>
      <c r="AK351" s="60"/>
      <c r="AL351" s="51">
        <f t="shared" si="181"/>
        <v>0</v>
      </c>
      <c r="AM351" s="965"/>
      <c r="AN351" s="965"/>
      <c r="AO351" s="965"/>
      <c r="AP351" s="965"/>
      <c r="AQ351" s="73"/>
      <c r="AR351" s="968"/>
      <c r="AS351" s="970"/>
      <c r="AT351" s="571"/>
    </row>
    <row r="352" spans="1:46" s="94" customFormat="1" ht="21" customHeight="1">
      <c r="A352" s="1011"/>
      <c r="B352" s="979"/>
      <c r="C352" s="979"/>
      <c r="D352" s="979"/>
      <c r="E352" s="77"/>
      <c r="F352" s="297"/>
      <c r="G352" s="61"/>
      <c r="H352" s="74"/>
      <c r="I352" s="74"/>
      <c r="J352" s="76">
        <f t="shared" si="190"/>
        <v>0</v>
      </c>
      <c r="K352" s="75"/>
      <c r="L352" s="74"/>
      <c r="M352" s="74"/>
      <c r="N352" s="74"/>
      <c r="O352" s="74"/>
      <c r="P352" s="74"/>
      <c r="Q352" s="74"/>
      <c r="R352" s="60">
        <f t="shared" si="191"/>
        <v>0</v>
      </c>
      <c r="S352" s="61"/>
      <c r="T352" s="61"/>
      <c r="U352" s="60">
        <f t="shared" si="192"/>
        <v>0</v>
      </c>
      <c r="V352" s="61"/>
      <c r="W352" s="61"/>
      <c r="X352" s="60">
        <f t="shared" si="182"/>
        <v>0</v>
      </c>
      <c r="Y352" s="61"/>
      <c r="Z352" s="61"/>
      <c r="AA352" s="60">
        <f t="shared" si="183"/>
        <v>0</v>
      </c>
      <c r="AB352" s="61"/>
      <c r="AC352" s="61"/>
      <c r="AD352" s="60">
        <f t="shared" si="184"/>
        <v>0</v>
      </c>
      <c r="AE352" s="61"/>
      <c r="AF352" s="61"/>
      <c r="AG352" s="60">
        <f t="shared" si="185"/>
        <v>0</v>
      </c>
      <c r="AH352" s="61"/>
      <c r="AI352" s="61"/>
      <c r="AJ352" s="60">
        <f t="shared" si="186"/>
        <v>0</v>
      </c>
      <c r="AK352" s="60"/>
      <c r="AL352" s="51">
        <f t="shared" si="181"/>
        <v>0</v>
      </c>
      <c r="AM352" s="965"/>
      <c r="AN352" s="965"/>
      <c r="AO352" s="965"/>
      <c r="AP352" s="965"/>
      <c r="AQ352" s="73"/>
      <c r="AR352" s="968"/>
      <c r="AS352" s="970"/>
      <c r="AT352" s="571"/>
    </row>
    <row r="353" spans="1:46" s="94" customFormat="1" ht="27" customHeight="1" thickBot="1">
      <c r="A353" s="1011"/>
      <c r="B353" s="980"/>
      <c r="C353" s="980"/>
      <c r="D353" s="980"/>
      <c r="E353" s="77"/>
      <c r="F353" s="297"/>
      <c r="G353" s="61"/>
      <c r="H353" s="128"/>
      <c r="I353" s="128"/>
      <c r="J353" s="76">
        <f t="shared" si="190"/>
        <v>0</v>
      </c>
      <c r="K353" s="75"/>
      <c r="L353" s="74"/>
      <c r="M353" s="128"/>
      <c r="N353" s="128"/>
      <c r="O353" s="128"/>
      <c r="P353" s="128"/>
      <c r="Q353" s="128"/>
      <c r="R353" s="54">
        <f t="shared" si="191"/>
        <v>0</v>
      </c>
      <c r="S353" s="128"/>
      <c r="T353" s="128"/>
      <c r="U353" s="60">
        <f t="shared" si="192"/>
        <v>0</v>
      </c>
      <c r="V353" s="128"/>
      <c r="W353" s="128"/>
      <c r="X353" s="60">
        <f t="shared" si="182"/>
        <v>0</v>
      </c>
      <c r="Y353" s="128"/>
      <c r="Z353" s="128"/>
      <c r="AA353" s="60">
        <f t="shared" si="183"/>
        <v>0</v>
      </c>
      <c r="AB353" s="128"/>
      <c r="AC353" s="128"/>
      <c r="AD353" s="60">
        <f t="shared" si="184"/>
        <v>0</v>
      </c>
      <c r="AE353" s="128"/>
      <c r="AF353" s="128"/>
      <c r="AG353" s="60">
        <f t="shared" si="185"/>
        <v>0</v>
      </c>
      <c r="AH353" s="128"/>
      <c r="AI353" s="128"/>
      <c r="AJ353" s="60">
        <f t="shared" si="186"/>
        <v>0</v>
      </c>
      <c r="AK353" s="60"/>
      <c r="AL353" s="51">
        <f t="shared" si="181"/>
        <v>0</v>
      </c>
      <c r="AM353" s="966"/>
      <c r="AN353" s="966"/>
      <c r="AO353" s="966"/>
      <c r="AP353" s="966"/>
      <c r="AQ353" s="73"/>
      <c r="AR353" s="968"/>
      <c r="AS353" s="970"/>
      <c r="AT353" s="571"/>
    </row>
    <row r="354" spans="1:46" s="94" customFormat="1" ht="143.25" customHeight="1" thickBot="1">
      <c r="A354" s="1010" t="s">
        <v>677</v>
      </c>
      <c r="B354" s="978" t="s">
        <v>676</v>
      </c>
      <c r="C354" s="978" t="s">
        <v>675</v>
      </c>
      <c r="D354" s="978"/>
      <c r="E354" s="79"/>
      <c r="F354" s="298" t="s">
        <v>2003</v>
      </c>
      <c r="G354" s="67"/>
      <c r="H354" s="80"/>
      <c r="I354" s="80"/>
      <c r="J354" s="82">
        <f t="shared" si="190"/>
        <v>0</v>
      </c>
      <c r="K354" s="81"/>
      <c r="L354" s="80"/>
      <c r="M354" s="80"/>
      <c r="N354" s="80"/>
      <c r="O354" s="80"/>
      <c r="P354" s="80"/>
      <c r="Q354" s="80"/>
      <c r="R354" s="66">
        <f t="shared" si="191"/>
        <v>0</v>
      </c>
      <c r="S354" s="67"/>
      <c r="T354" s="67"/>
      <c r="U354" s="66">
        <f t="shared" si="192"/>
        <v>0</v>
      </c>
      <c r="V354" s="67"/>
      <c r="W354" s="67"/>
      <c r="X354" s="66">
        <f t="shared" si="182"/>
        <v>0</v>
      </c>
      <c r="Y354" s="67"/>
      <c r="Z354" s="67"/>
      <c r="AA354" s="66">
        <f t="shared" si="183"/>
        <v>0</v>
      </c>
      <c r="AB354" s="67"/>
      <c r="AC354" s="67"/>
      <c r="AD354" s="66">
        <f t="shared" si="184"/>
        <v>0</v>
      </c>
      <c r="AE354" s="67"/>
      <c r="AF354" s="67"/>
      <c r="AG354" s="66">
        <f t="shared" si="185"/>
        <v>0</v>
      </c>
      <c r="AH354" s="67"/>
      <c r="AI354" s="67"/>
      <c r="AJ354" s="66">
        <f t="shared" si="186"/>
        <v>0</v>
      </c>
      <c r="AK354" s="66"/>
      <c r="AL354" s="51">
        <f t="shared" ref="AL354:AL372" si="193">AJ354+AG354+AD354+AA354+X354+U354+R354+J354+AK354</f>
        <v>0</v>
      </c>
      <c r="AM354" s="964">
        <f>SUM(AL354:AL357)</f>
        <v>204300</v>
      </c>
      <c r="AN354" s="964"/>
      <c r="AO354" s="964">
        <f>AM354</f>
        <v>204300</v>
      </c>
      <c r="AP354" s="964">
        <f>AM354-AN354-AO354</f>
        <v>0</v>
      </c>
      <c r="AQ354" s="73"/>
      <c r="AR354" s="968">
        <f>AO354/2</f>
        <v>102150</v>
      </c>
      <c r="AS354" s="970">
        <f>AR354</f>
        <v>102150</v>
      </c>
      <c r="AT354" s="571"/>
    </row>
    <row r="355" spans="1:46" s="94" customFormat="1" ht="237" customHeight="1">
      <c r="A355" s="1011"/>
      <c r="B355" s="979"/>
      <c r="C355" s="979"/>
      <c r="D355" s="979"/>
      <c r="E355" s="77"/>
      <c r="F355" s="297" t="s">
        <v>205</v>
      </c>
      <c r="G355" s="61"/>
      <c r="H355" s="74"/>
      <c r="I355" s="74"/>
      <c r="J355" s="76">
        <f t="shared" si="190"/>
        <v>0</v>
      </c>
      <c r="K355" s="81">
        <v>2</v>
      </c>
      <c r="L355" s="80">
        <v>20</v>
      </c>
      <c r="M355" s="416">
        <v>3</v>
      </c>
      <c r="N355" s="80">
        <v>1700</v>
      </c>
      <c r="O355" s="80">
        <v>300</v>
      </c>
      <c r="P355" s="74"/>
      <c r="Q355" s="74"/>
      <c r="R355" s="60">
        <f t="shared" si="191"/>
        <v>204300</v>
      </c>
      <c r="S355" s="61"/>
      <c r="T355" s="61"/>
      <c r="U355" s="60">
        <f t="shared" si="192"/>
        <v>0</v>
      </c>
      <c r="V355" s="61"/>
      <c r="W355" s="61"/>
      <c r="X355" s="60">
        <f t="shared" si="182"/>
        <v>0</v>
      </c>
      <c r="Y355" s="61"/>
      <c r="Z355" s="61"/>
      <c r="AA355" s="60">
        <f t="shared" si="183"/>
        <v>0</v>
      </c>
      <c r="AB355" s="61"/>
      <c r="AC355" s="61"/>
      <c r="AD355" s="60">
        <f t="shared" si="184"/>
        <v>0</v>
      </c>
      <c r="AE355" s="61"/>
      <c r="AF355" s="61"/>
      <c r="AG355" s="60">
        <f t="shared" si="185"/>
        <v>0</v>
      </c>
      <c r="AH355" s="61"/>
      <c r="AI355" s="61"/>
      <c r="AJ355" s="60">
        <f t="shared" si="186"/>
        <v>0</v>
      </c>
      <c r="AK355" s="60"/>
      <c r="AL355" s="51">
        <f t="shared" si="193"/>
        <v>204300</v>
      </c>
      <c r="AM355" s="965"/>
      <c r="AN355" s="965"/>
      <c r="AO355" s="965"/>
      <c r="AP355" s="965"/>
      <c r="AQ355" s="73"/>
      <c r="AR355" s="968"/>
      <c r="AS355" s="970"/>
      <c r="AT355" s="571"/>
    </row>
    <row r="356" spans="1:46" s="94" customFormat="1" ht="335.25" customHeight="1">
      <c r="A356" s="1011"/>
      <c r="B356" s="979"/>
      <c r="C356" s="979"/>
      <c r="D356" s="979"/>
      <c r="E356" s="77"/>
      <c r="F356" s="297" t="s">
        <v>206</v>
      </c>
      <c r="G356" s="61"/>
      <c r="H356" s="74"/>
      <c r="I356" s="74"/>
      <c r="J356" s="76">
        <f t="shared" si="190"/>
        <v>0</v>
      </c>
      <c r="K356" s="75"/>
      <c r="L356" s="74"/>
      <c r="M356" s="74"/>
      <c r="N356" s="74"/>
      <c r="O356" s="74"/>
      <c r="P356" s="74"/>
      <c r="Q356" s="74"/>
      <c r="R356" s="60">
        <f t="shared" si="191"/>
        <v>0</v>
      </c>
      <c r="S356" s="61"/>
      <c r="T356" s="61"/>
      <c r="U356" s="60">
        <f t="shared" si="192"/>
        <v>0</v>
      </c>
      <c r="V356" s="61"/>
      <c r="W356" s="61"/>
      <c r="X356" s="60">
        <f t="shared" si="182"/>
        <v>0</v>
      </c>
      <c r="Y356" s="61"/>
      <c r="Z356" s="61"/>
      <c r="AA356" s="60">
        <f t="shared" si="183"/>
        <v>0</v>
      </c>
      <c r="AB356" s="61"/>
      <c r="AC356" s="61"/>
      <c r="AD356" s="60">
        <f t="shared" si="184"/>
        <v>0</v>
      </c>
      <c r="AE356" s="61"/>
      <c r="AF356" s="61"/>
      <c r="AG356" s="60">
        <f t="shared" si="185"/>
        <v>0</v>
      </c>
      <c r="AH356" s="61"/>
      <c r="AI356" s="61"/>
      <c r="AJ356" s="60">
        <f t="shared" si="186"/>
        <v>0</v>
      </c>
      <c r="AK356" s="60"/>
      <c r="AL356" s="51">
        <f t="shared" si="193"/>
        <v>0</v>
      </c>
      <c r="AM356" s="965"/>
      <c r="AN356" s="965"/>
      <c r="AO356" s="965"/>
      <c r="AP356" s="965"/>
      <c r="AQ356" s="73"/>
      <c r="AR356" s="968"/>
      <c r="AS356" s="970"/>
      <c r="AT356" s="571"/>
    </row>
    <row r="357" spans="1:46" s="94" customFormat="1" ht="27" customHeight="1" thickBot="1">
      <c r="A357" s="1011"/>
      <c r="B357" s="980"/>
      <c r="C357" s="980"/>
      <c r="D357" s="980"/>
      <c r="E357" s="77"/>
      <c r="F357" s="297"/>
      <c r="G357" s="61"/>
      <c r="H357" s="128"/>
      <c r="I357" s="128"/>
      <c r="J357" s="76">
        <f t="shared" si="190"/>
        <v>0</v>
      </c>
      <c r="K357" s="75"/>
      <c r="L357" s="74"/>
      <c r="M357" s="128"/>
      <c r="N357" s="128"/>
      <c r="O357" s="128"/>
      <c r="P357" s="128"/>
      <c r="Q357" s="128"/>
      <c r="R357" s="54">
        <f t="shared" si="191"/>
        <v>0</v>
      </c>
      <c r="S357" s="128"/>
      <c r="T357" s="128"/>
      <c r="U357" s="60">
        <f t="shared" si="192"/>
        <v>0</v>
      </c>
      <c r="V357" s="128"/>
      <c r="W357" s="128"/>
      <c r="X357" s="60">
        <f t="shared" si="182"/>
        <v>0</v>
      </c>
      <c r="Y357" s="128"/>
      <c r="Z357" s="128"/>
      <c r="AA357" s="60">
        <f t="shared" si="183"/>
        <v>0</v>
      </c>
      <c r="AB357" s="128"/>
      <c r="AC357" s="128"/>
      <c r="AD357" s="60">
        <f t="shared" si="184"/>
        <v>0</v>
      </c>
      <c r="AE357" s="128"/>
      <c r="AF357" s="128"/>
      <c r="AG357" s="60">
        <f t="shared" si="185"/>
        <v>0</v>
      </c>
      <c r="AH357" s="128"/>
      <c r="AI357" s="128"/>
      <c r="AJ357" s="60">
        <f t="shared" si="186"/>
        <v>0</v>
      </c>
      <c r="AK357" s="60"/>
      <c r="AL357" s="51">
        <f t="shared" si="193"/>
        <v>0</v>
      </c>
      <c r="AM357" s="966"/>
      <c r="AN357" s="966"/>
      <c r="AO357" s="966"/>
      <c r="AP357" s="966"/>
      <c r="AQ357" s="73"/>
      <c r="AR357" s="968"/>
      <c r="AS357" s="970"/>
      <c r="AT357" s="571"/>
    </row>
    <row r="358" spans="1:46" s="94" customFormat="1" ht="103.5" customHeight="1">
      <c r="A358" s="1010" t="s">
        <v>674</v>
      </c>
      <c r="B358" s="978" t="s">
        <v>194</v>
      </c>
      <c r="C358" s="978" t="s">
        <v>673</v>
      </c>
      <c r="D358" s="978"/>
      <c r="E358" s="79"/>
      <c r="F358" s="298" t="s">
        <v>204</v>
      </c>
      <c r="G358" s="67"/>
      <c r="H358" s="80"/>
      <c r="I358" s="80"/>
      <c r="J358" s="82">
        <f t="shared" si="190"/>
        <v>0</v>
      </c>
      <c r="K358" s="81"/>
      <c r="L358" s="80"/>
      <c r="M358" s="80"/>
      <c r="N358" s="80"/>
      <c r="O358" s="80"/>
      <c r="P358" s="80"/>
      <c r="Q358" s="80"/>
      <c r="R358" s="66">
        <f t="shared" si="191"/>
        <v>0</v>
      </c>
      <c r="S358" s="67"/>
      <c r="T358" s="67"/>
      <c r="U358" s="66">
        <f t="shared" si="192"/>
        <v>0</v>
      </c>
      <c r="V358" s="67"/>
      <c r="W358" s="67"/>
      <c r="X358" s="66">
        <f t="shared" si="182"/>
        <v>0</v>
      </c>
      <c r="Y358" s="67"/>
      <c r="Z358" s="67"/>
      <c r="AA358" s="66">
        <f t="shared" si="183"/>
        <v>0</v>
      </c>
      <c r="AB358" s="67"/>
      <c r="AC358" s="67"/>
      <c r="AD358" s="66">
        <f t="shared" si="184"/>
        <v>0</v>
      </c>
      <c r="AE358" s="67"/>
      <c r="AF358" s="67"/>
      <c r="AG358" s="66">
        <f t="shared" si="185"/>
        <v>0</v>
      </c>
      <c r="AH358" s="67"/>
      <c r="AI358" s="67"/>
      <c r="AJ358" s="66">
        <f t="shared" si="186"/>
        <v>0</v>
      </c>
      <c r="AK358" s="66"/>
      <c r="AL358" s="51">
        <f t="shared" si="193"/>
        <v>0</v>
      </c>
      <c r="AM358" s="964">
        <f>SUM(AL358:AL359)</f>
        <v>0</v>
      </c>
      <c r="AN358" s="964"/>
      <c r="AO358" s="964"/>
      <c r="AP358" s="964">
        <f>AM358-AN358-AO358</f>
        <v>0</v>
      </c>
      <c r="AQ358" s="73"/>
      <c r="AR358" s="968"/>
      <c r="AS358" s="970"/>
      <c r="AT358" s="571"/>
    </row>
    <row r="359" spans="1:46" s="94" customFormat="1" ht="138" customHeight="1" thickBot="1">
      <c r="A359" s="1011"/>
      <c r="B359" s="979"/>
      <c r="C359" s="979"/>
      <c r="D359" s="979"/>
      <c r="E359" s="77"/>
      <c r="F359" s="297" t="s">
        <v>203</v>
      </c>
      <c r="G359" s="61"/>
      <c r="H359" s="74"/>
      <c r="I359" s="74"/>
      <c r="J359" s="76">
        <f t="shared" si="190"/>
        <v>0</v>
      </c>
      <c r="K359" s="75"/>
      <c r="L359" s="74"/>
      <c r="M359" s="74"/>
      <c r="N359" s="74"/>
      <c r="O359" s="74"/>
      <c r="P359" s="74"/>
      <c r="Q359" s="74"/>
      <c r="R359" s="60">
        <f t="shared" si="191"/>
        <v>0</v>
      </c>
      <c r="S359" s="61"/>
      <c r="T359" s="61"/>
      <c r="U359" s="60">
        <f t="shared" si="192"/>
        <v>0</v>
      </c>
      <c r="V359" s="61"/>
      <c r="W359" s="61"/>
      <c r="X359" s="60">
        <f t="shared" si="182"/>
        <v>0</v>
      </c>
      <c r="Y359" s="61"/>
      <c r="Z359" s="61"/>
      <c r="AA359" s="60">
        <f t="shared" si="183"/>
        <v>0</v>
      </c>
      <c r="AB359" s="61"/>
      <c r="AC359" s="61"/>
      <c r="AD359" s="60">
        <f t="shared" si="184"/>
        <v>0</v>
      </c>
      <c r="AE359" s="61"/>
      <c r="AF359" s="61"/>
      <c r="AG359" s="60">
        <f t="shared" si="185"/>
        <v>0</v>
      </c>
      <c r="AH359" s="61"/>
      <c r="AI359" s="61"/>
      <c r="AJ359" s="60">
        <f t="shared" si="186"/>
        <v>0</v>
      </c>
      <c r="AK359" s="60"/>
      <c r="AL359" s="51">
        <f t="shared" si="193"/>
        <v>0</v>
      </c>
      <c r="AM359" s="965"/>
      <c r="AN359" s="965"/>
      <c r="AO359" s="965"/>
      <c r="AP359" s="965"/>
      <c r="AQ359" s="73"/>
      <c r="AR359" s="968"/>
      <c r="AS359" s="970"/>
      <c r="AT359" s="571"/>
    </row>
    <row r="360" spans="1:46" s="94" customFormat="1" ht="147.75" customHeight="1">
      <c r="A360" s="1010" t="s">
        <v>672</v>
      </c>
      <c r="B360" s="978" t="s">
        <v>194</v>
      </c>
      <c r="C360" s="978" t="s">
        <v>671</v>
      </c>
      <c r="D360" s="978"/>
      <c r="E360" s="79"/>
      <c r="F360" s="298" t="s">
        <v>202</v>
      </c>
      <c r="G360" s="67"/>
      <c r="H360" s="80"/>
      <c r="I360" s="80"/>
      <c r="J360" s="82">
        <f t="shared" si="190"/>
        <v>0</v>
      </c>
      <c r="K360" s="81"/>
      <c r="L360" s="80"/>
      <c r="M360" s="80"/>
      <c r="N360" s="80"/>
      <c r="O360" s="80"/>
      <c r="P360" s="80"/>
      <c r="Q360" s="80"/>
      <c r="R360" s="66">
        <f t="shared" si="191"/>
        <v>0</v>
      </c>
      <c r="S360" s="67"/>
      <c r="T360" s="67"/>
      <c r="U360" s="66">
        <f t="shared" si="192"/>
        <v>0</v>
      </c>
      <c r="V360" s="67">
        <v>20</v>
      </c>
      <c r="W360" s="67">
        <v>3000</v>
      </c>
      <c r="X360" s="66">
        <f t="shared" si="182"/>
        <v>60000</v>
      </c>
      <c r="Y360" s="67"/>
      <c r="Z360" s="67"/>
      <c r="AA360" s="66">
        <f t="shared" si="183"/>
        <v>0</v>
      </c>
      <c r="AB360" s="67"/>
      <c r="AC360" s="67"/>
      <c r="AD360" s="66">
        <f t="shared" si="184"/>
        <v>0</v>
      </c>
      <c r="AE360" s="67"/>
      <c r="AF360" s="67"/>
      <c r="AG360" s="66">
        <f t="shared" si="185"/>
        <v>0</v>
      </c>
      <c r="AH360" s="67"/>
      <c r="AI360" s="67"/>
      <c r="AJ360" s="66">
        <f t="shared" si="186"/>
        <v>0</v>
      </c>
      <c r="AK360" s="66"/>
      <c r="AL360" s="51">
        <f t="shared" si="193"/>
        <v>60000</v>
      </c>
      <c r="AM360" s="964">
        <f>SUM(AL360:AL361)</f>
        <v>60000</v>
      </c>
      <c r="AN360" s="964"/>
      <c r="AO360" s="964"/>
      <c r="AP360" s="964">
        <f>AM360-AN360-AO360</f>
        <v>60000</v>
      </c>
      <c r="AQ360" s="73"/>
      <c r="AR360" s="968">
        <f>AP360/2</f>
        <v>30000</v>
      </c>
      <c r="AS360" s="970">
        <f>AR360</f>
        <v>30000</v>
      </c>
      <c r="AT360" s="571"/>
    </row>
    <row r="361" spans="1:46" s="94" customFormat="1" ht="83.25" customHeight="1" thickBot="1">
      <c r="A361" s="1011"/>
      <c r="B361" s="979"/>
      <c r="C361" s="979"/>
      <c r="D361" s="979"/>
      <c r="E361" s="77"/>
      <c r="F361" s="297" t="s">
        <v>201</v>
      </c>
      <c r="G361" s="61"/>
      <c r="H361" s="74"/>
      <c r="I361" s="74"/>
      <c r="J361" s="76">
        <f t="shared" si="190"/>
        <v>0</v>
      </c>
      <c r="K361" s="75"/>
      <c r="L361" s="74"/>
      <c r="M361" s="74"/>
      <c r="N361" s="74"/>
      <c r="O361" s="74"/>
      <c r="P361" s="74"/>
      <c r="Q361" s="74"/>
      <c r="R361" s="60">
        <f t="shared" si="191"/>
        <v>0</v>
      </c>
      <c r="S361" s="61"/>
      <c r="T361" s="61"/>
      <c r="U361" s="60">
        <f t="shared" si="192"/>
        <v>0</v>
      </c>
      <c r="V361" s="61"/>
      <c r="W361" s="61"/>
      <c r="X361" s="60">
        <f t="shared" si="182"/>
        <v>0</v>
      </c>
      <c r="Y361" s="61"/>
      <c r="Z361" s="61"/>
      <c r="AA361" s="60">
        <f t="shared" si="183"/>
        <v>0</v>
      </c>
      <c r="AB361" s="61"/>
      <c r="AC361" s="61"/>
      <c r="AD361" s="60">
        <f t="shared" si="184"/>
        <v>0</v>
      </c>
      <c r="AE361" s="61"/>
      <c r="AF361" s="61"/>
      <c r="AG361" s="60">
        <f t="shared" si="185"/>
        <v>0</v>
      </c>
      <c r="AH361" s="61"/>
      <c r="AI361" s="61"/>
      <c r="AJ361" s="60">
        <f t="shared" si="186"/>
        <v>0</v>
      </c>
      <c r="AK361" s="60"/>
      <c r="AL361" s="51">
        <f t="shared" si="193"/>
        <v>0</v>
      </c>
      <c r="AM361" s="965"/>
      <c r="AN361" s="965"/>
      <c r="AO361" s="965"/>
      <c r="AP361" s="965"/>
      <c r="AQ361" s="73"/>
      <c r="AR361" s="968"/>
      <c r="AS361" s="970"/>
      <c r="AT361" s="571"/>
    </row>
    <row r="362" spans="1:46" s="94" customFormat="1" ht="177" customHeight="1">
      <c r="A362" s="1010" t="s">
        <v>661</v>
      </c>
      <c r="B362" s="978" t="s">
        <v>194</v>
      </c>
      <c r="C362" s="978" t="s">
        <v>670</v>
      </c>
      <c r="D362" s="978"/>
      <c r="E362" s="79"/>
      <c r="F362" s="298" t="s">
        <v>200</v>
      </c>
      <c r="G362" s="67"/>
      <c r="H362" s="80"/>
      <c r="I362" s="80"/>
      <c r="J362" s="82">
        <f t="shared" si="190"/>
        <v>0</v>
      </c>
      <c r="K362" s="81"/>
      <c r="L362" s="80"/>
      <c r="M362" s="80"/>
      <c r="N362" s="80"/>
      <c r="O362" s="80"/>
      <c r="P362" s="80"/>
      <c r="Q362" s="80"/>
      <c r="R362" s="66">
        <f t="shared" si="191"/>
        <v>0</v>
      </c>
      <c r="S362" s="67"/>
      <c r="T362" s="67"/>
      <c r="U362" s="66">
        <f t="shared" si="192"/>
        <v>0</v>
      </c>
      <c r="V362" s="67"/>
      <c r="W362" s="67"/>
      <c r="X362" s="66">
        <f t="shared" si="182"/>
        <v>0</v>
      </c>
      <c r="Y362" s="67"/>
      <c r="Z362" s="67"/>
      <c r="AA362" s="66">
        <f t="shared" si="183"/>
        <v>0</v>
      </c>
      <c r="AB362" s="67"/>
      <c r="AC362" s="67"/>
      <c r="AD362" s="66">
        <f t="shared" si="184"/>
        <v>0</v>
      </c>
      <c r="AE362" s="67"/>
      <c r="AF362" s="67"/>
      <c r="AG362" s="66">
        <f t="shared" si="185"/>
        <v>0</v>
      </c>
      <c r="AH362" s="67"/>
      <c r="AI362" s="67"/>
      <c r="AJ362" s="66">
        <f t="shared" si="186"/>
        <v>0</v>
      </c>
      <c r="AK362" s="66"/>
      <c r="AL362" s="51">
        <f t="shared" si="193"/>
        <v>0</v>
      </c>
      <c r="AM362" s="964">
        <f>SUM(AL362:AL363)</f>
        <v>0</v>
      </c>
      <c r="AN362" s="964"/>
      <c r="AO362" s="964"/>
      <c r="AP362" s="964">
        <f>AM362-AN362-AO362</f>
        <v>0</v>
      </c>
      <c r="AQ362" s="73"/>
      <c r="AR362" s="968"/>
      <c r="AS362" s="970"/>
      <c r="AT362" s="571"/>
    </row>
    <row r="363" spans="1:46" s="94" customFormat="1" ht="100.5" customHeight="1" thickBot="1">
      <c r="A363" s="1011"/>
      <c r="B363" s="979"/>
      <c r="C363" s="979"/>
      <c r="D363" s="979"/>
      <c r="E363" s="77"/>
      <c r="F363" s="297" t="s">
        <v>199</v>
      </c>
      <c r="G363" s="61"/>
      <c r="H363" s="74"/>
      <c r="I363" s="74"/>
      <c r="J363" s="76">
        <f t="shared" si="190"/>
        <v>0</v>
      </c>
      <c r="K363" s="75"/>
      <c r="L363" s="74"/>
      <c r="M363" s="74"/>
      <c r="N363" s="74"/>
      <c r="O363" s="74"/>
      <c r="P363" s="74"/>
      <c r="Q363" s="74"/>
      <c r="R363" s="60">
        <f t="shared" si="191"/>
        <v>0</v>
      </c>
      <c r="S363" s="61"/>
      <c r="T363" s="61"/>
      <c r="U363" s="60">
        <f t="shared" si="192"/>
        <v>0</v>
      </c>
      <c r="V363" s="61"/>
      <c r="W363" s="61"/>
      <c r="X363" s="60">
        <f t="shared" si="182"/>
        <v>0</v>
      </c>
      <c r="Y363" s="61"/>
      <c r="Z363" s="61"/>
      <c r="AA363" s="60">
        <f t="shared" si="183"/>
        <v>0</v>
      </c>
      <c r="AB363" s="61"/>
      <c r="AC363" s="61"/>
      <c r="AD363" s="60">
        <f t="shared" si="184"/>
        <v>0</v>
      </c>
      <c r="AE363" s="61"/>
      <c r="AF363" s="61"/>
      <c r="AG363" s="60">
        <f t="shared" si="185"/>
        <v>0</v>
      </c>
      <c r="AH363" s="61"/>
      <c r="AI363" s="61"/>
      <c r="AJ363" s="60">
        <f t="shared" si="186"/>
        <v>0</v>
      </c>
      <c r="AK363" s="60"/>
      <c r="AL363" s="51">
        <f t="shared" si="193"/>
        <v>0</v>
      </c>
      <c r="AM363" s="965"/>
      <c r="AN363" s="965"/>
      <c r="AO363" s="965"/>
      <c r="AP363" s="965"/>
      <c r="AQ363" s="73"/>
      <c r="AR363" s="968"/>
      <c r="AS363" s="970"/>
      <c r="AT363" s="571"/>
    </row>
    <row r="364" spans="1:46" s="94" customFormat="1" ht="153" customHeight="1" thickBot="1">
      <c r="A364" s="1010" t="s">
        <v>669</v>
      </c>
      <c r="B364" s="978" t="s">
        <v>194</v>
      </c>
      <c r="C364" s="978" t="s">
        <v>668</v>
      </c>
      <c r="D364" s="978"/>
      <c r="E364" s="79"/>
      <c r="F364" s="298" t="s">
        <v>198</v>
      </c>
      <c r="G364" s="67"/>
      <c r="H364" s="80"/>
      <c r="I364" s="80"/>
      <c r="J364" s="82">
        <f t="shared" si="190"/>
        <v>0</v>
      </c>
      <c r="K364" s="81"/>
      <c r="L364" s="80"/>
      <c r="M364" s="80"/>
      <c r="N364" s="80"/>
      <c r="O364" s="80"/>
      <c r="P364" s="80"/>
      <c r="Q364" s="80"/>
      <c r="R364" s="66">
        <f t="shared" si="191"/>
        <v>0</v>
      </c>
      <c r="S364" s="67"/>
      <c r="T364" s="67"/>
      <c r="U364" s="66">
        <f t="shared" si="192"/>
        <v>0</v>
      </c>
      <c r="V364" s="67"/>
      <c r="W364" s="67"/>
      <c r="X364" s="66">
        <f t="shared" si="182"/>
        <v>0</v>
      </c>
      <c r="Y364" s="67"/>
      <c r="Z364" s="67"/>
      <c r="AA364" s="66">
        <f t="shared" si="183"/>
        <v>0</v>
      </c>
      <c r="AB364" s="67"/>
      <c r="AC364" s="67"/>
      <c r="AD364" s="66">
        <f t="shared" si="184"/>
        <v>0</v>
      </c>
      <c r="AE364" s="67"/>
      <c r="AF364" s="67"/>
      <c r="AG364" s="66">
        <f t="shared" si="185"/>
        <v>0</v>
      </c>
      <c r="AH364" s="67"/>
      <c r="AI364" s="67"/>
      <c r="AJ364" s="66">
        <f t="shared" si="186"/>
        <v>0</v>
      </c>
      <c r="AK364" s="66"/>
      <c r="AL364" s="51">
        <f t="shared" si="193"/>
        <v>0</v>
      </c>
      <c r="AM364" s="964">
        <f>SUM(AL364:AL365)</f>
        <v>187200</v>
      </c>
      <c r="AN364" s="964"/>
      <c r="AO364" s="964">
        <f>AM364</f>
        <v>187200</v>
      </c>
      <c r="AP364" s="964">
        <f>AM364-AN364-AO364</f>
        <v>0</v>
      </c>
      <c r="AQ364" s="73"/>
      <c r="AR364" s="968">
        <f>AO364/2</f>
        <v>93600</v>
      </c>
      <c r="AS364" s="970">
        <f>AR364</f>
        <v>93600</v>
      </c>
      <c r="AT364" s="571"/>
    </row>
    <row r="365" spans="1:46" s="94" customFormat="1" ht="121.5" customHeight="1" thickBot="1">
      <c r="A365" s="1011"/>
      <c r="B365" s="979"/>
      <c r="C365" s="979"/>
      <c r="D365" s="979"/>
      <c r="E365" s="108"/>
      <c r="F365" s="338" t="s">
        <v>198</v>
      </c>
      <c r="G365" s="61"/>
      <c r="H365" s="74"/>
      <c r="I365" s="74"/>
      <c r="J365" s="76">
        <f t="shared" si="190"/>
        <v>0</v>
      </c>
      <c r="K365" s="615">
        <v>6</v>
      </c>
      <c r="L365" s="616">
        <v>4</v>
      </c>
      <c r="M365" s="616">
        <v>15</v>
      </c>
      <c r="N365" s="616">
        <v>200</v>
      </c>
      <c r="O365" s="616">
        <v>0</v>
      </c>
      <c r="P365" s="616">
        <v>700</v>
      </c>
      <c r="Q365" s="616">
        <v>2500</v>
      </c>
      <c r="R365" s="60">
        <f t="shared" si="191"/>
        <v>148800</v>
      </c>
      <c r="S365" s="61"/>
      <c r="T365" s="61"/>
      <c r="U365" s="60">
        <f t="shared" si="192"/>
        <v>0</v>
      </c>
      <c r="V365" s="61"/>
      <c r="W365" s="61"/>
      <c r="X365" s="60">
        <f t="shared" ref="X365:X372" si="194">W365*V365</f>
        <v>0</v>
      </c>
      <c r="Y365" s="61"/>
      <c r="Z365" s="61"/>
      <c r="AA365" s="60">
        <f t="shared" ref="AA365:AA372" si="195">Y365*Z365</f>
        <v>0</v>
      </c>
      <c r="AB365" s="61"/>
      <c r="AC365" s="61"/>
      <c r="AD365" s="60">
        <f t="shared" ref="AD365:AD372" si="196">AB365*AC365</f>
        <v>0</v>
      </c>
      <c r="AE365" s="61"/>
      <c r="AF365" s="61"/>
      <c r="AG365" s="60">
        <f t="shared" ref="AG365:AG372" si="197">AE365*AF365</f>
        <v>0</v>
      </c>
      <c r="AH365" s="61"/>
      <c r="AI365" s="61"/>
      <c r="AJ365" s="60">
        <f t="shared" ref="AJ365:AJ372" si="198">AI365+AH365</f>
        <v>0</v>
      </c>
      <c r="AK365" s="66">
        <f>6*4*8*200</f>
        <v>38400</v>
      </c>
      <c r="AL365" s="51">
        <f t="shared" si="193"/>
        <v>187200</v>
      </c>
      <c r="AM365" s="965"/>
      <c r="AN365" s="965"/>
      <c r="AO365" s="965"/>
      <c r="AP365" s="965"/>
      <c r="AQ365" s="73"/>
      <c r="AR365" s="968"/>
      <c r="AS365" s="970"/>
      <c r="AT365" s="571"/>
    </row>
    <row r="366" spans="1:46" s="94" customFormat="1" ht="122.25" customHeight="1" thickBot="1">
      <c r="A366" s="572" t="s">
        <v>667</v>
      </c>
      <c r="B366" s="517" t="s">
        <v>194</v>
      </c>
      <c r="C366" s="517" t="s">
        <v>666</v>
      </c>
      <c r="D366" s="517"/>
      <c r="E366" s="79"/>
      <c r="F366" s="298" t="s">
        <v>197</v>
      </c>
      <c r="G366" s="67"/>
      <c r="H366" s="80"/>
      <c r="I366" s="80"/>
      <c r="J366" s="82">
        <f t="shared" si="190"/>
        <v>0</v>
      </c>
      <c r="K366" s="81"/>
      <c r="L366" s="80"/>
      <c r="M366" s="80"/>
      <c r="N366" s="80"/>
      <c r="O366" s="80"/>
      <c r="P366" s="80"/>
      <c r="Q366" s="80"/>
      <c r="R366" s="66">
        <f t="shared" si="191"/>
        <v>0</v>
      </c>
      <c r="S366" s="67"/>
      <c r="T366" s="67"/>
      <c r="U366" s="66">
        <f t="shared" si="192"/>
        <v>0</v>
      </c>
      <c r="V366" s="67">
        <v>30</v>
      </c>
      <c r="W366" s="67">
        <v>3000</v>
      </c>
      <c r="X366" s="66">
        <f t="shared" si="194"/>
        <v>90000</v>
      </c>
      <c r="Y366" s="67"/>
      <c r="Z366" s="67"/>
      <c r="AA366" s="66">
        <f t="shared" si="195"/>
        <v>0</v>
      </c>
      <c r="AB366" s="67"/>
      <c r="AC366" s="67"/>
      <c r="AD366" s="66">
        <f t="shared" si="196"/>
        <v>0</v>
      </c>
      <c r="AE366" s="67"/>
      <c r="AF366" s="67"/>
      <c r="AG366" s="66">
        <f t="shared" si="197"/>
        <v>0</v>
      </c>
      <c r="AH366" s="67"/>
      <c r="AI366" s="67"/>
      <c r="AJ366" s="66">
        <f t="shared" si="198"/>
        <v>0</v>
      </c>
      <c r="AK366" s="66">
        <f>15*8*200</f>
        <v>24000</v>
      </c>
      <c r="AL366" s="51">
        <f t="shared" si="193"/>
        <v>114000</v>
      </c>
      <c r="AM366" s="515">
        <f>SUM(AL366:AL366)</f>
        <v>114000</v>
      </c>
      <c r="AN366" s="515"/>
      <c r="AO366" s="515">
        <f>AM366</f>
        <v>114000</v>
      </c>
      <c r="AP366" s="515">
        <f>AM366-AN366-AO366</f>
        <v>0</v>
      </c>
      <c r="AQ366" s="73"/>
      <c r="AR366" s="522">
        <f>AO366/2</f>
        <v>57000</v>
      </c>
      <c r="AS366" s="520">
        <f>AR366</f>
        <v>57000</v>
      </c>
      <c r="AT366" s="571"/>
    </row>
    <row r="367" spans="1:46" s="94" customFormat="1" ht="151.5" customHeight="1">
      <c r="A367" s="1010" t="s">
        <v>665</v>
      </c>
      <c r="B367" s="978" t="s">
        <v>194</v>
      </c>
      <c r="C367" s="978" t="s">
        <v>664</v>
      </c>
      <c r="D367" s="978"/>
      <c r="E367" s="79"/>
      <c r="F367" s="298" t="s">
        <v>196</v>
      </c>
      <c r="G367" s="67"/>
      <c r="H367" s="80"/>
      <c r="I367" s="80"/>
      <c r="J367" s="82">
        <f t="shared" si="190"/>
        <v>0</v>
      </c>
      <c r="K367" s="81"/>
      <c r="L367" s="80"/>
      <c r="M367" s="80"/>
      <c r="N367" s="80"/>
      <c r="O367" s="80"/>
      <c r="P367" s="80"/>
      <c r="Q367" s="80"/>
      <c r="R367" s="66">
        <f t="shared" si="191"/>
        <v>0</v>
      </c>
      <c r="S367" s="67"/>
      <c r="T367" s="67"/>
      <c r="U367" s="66">
        <f t="shared" si="192"/>
        <v>0</v>
      </c>
      <c r="V367" s="67"/>
      <c r="W367" s="67"/>
      <c r="X367" s="66">
        <f t="shared" si="194"/>
        <v>0</v>
      </c>
      <c r="Y367" s="67"/>
      <c r="Z367" s="67"/>
      <c r="AA367" s="66">
        <f t="shared" si="195"/>
        <v>0</v>
      </c>
      <c r="AB367" s="67"/>
      <c r="AC367" s="67"/>
      <c r="AD367" s="66">
        <f t="shared" si="196"/>
        <v>0</v>
      </c>
      <c r="AE367" s="67"/>
      <c r="AF367" s="67"/>
      <c r="AG367" s="66">
        <f t="shared" si="197"/>
        <v>0</v>
      </c>
      <c r="AH367" s="67"/>
      <c r="AI367" s="67"/>
      <c r="AJ367" s="66">
        <f t="shared" si="198"/>
        <v>0</v>
      </c>
      <c r="AK367" s="66"/>
      <c r="AL367" s="51">
        <f t="shared" si="193"/>
        <v>0</v>
      </c>
      <c r="AM367" s="964">
        <f>SUM(AL367:AL368)</f>
        <v>0</v>
      </c>
      <c r="AN367" s="964"/>
      <c r="AO367" s="964"/>
      <c r="AP367" s="964">
        <f>AM367-AN367-AO367</f>
        <v>0</v>
      </c>
      <c r="AQ367" s="73"/>
      <c r="AR367" s="968"/>
      <c r="AS367" s="970"/>
      <c r="AT367" s="571"/>
    </row>
    <row r="368" spans="1:46" s="94" customFormat="1" ht="118.5" customHeight="1" thickBot="1">
      <c r="A368" s="1011"/>
      <c r="B368" s="979"/>
      <c r="C368" s="979"/>
      <c r="D368" s="979"/>
      <c r="E368" s="77"/>
      <c r="F368" s="297" t="s">
        <v>195</v>
      </c>
      <c r="G368" s="61"/>
      <c r="H368" s="74"/>
      <c r="I368" s="74"/>
      <c r="J368" s="76">
        <f t="shared" si="190"/>
        <v>0</v>
      </c>
      <c r="K368" s="75"/>
      <c r="L368" s="74"/>
      <c r="M368" s="74"/>
      <c r="N368" s="74"/>
      <c r="O368" s="74"/>
      <c r="P368" s="74"/>
      <c r="Q368" s="74"/>
      <c r="R368" s="60">
        <f t="shared" si="191"/>
        <v>0</v>
      </c>
      <c r="S368" s="61"/>
      <c r="T368" s="61"/>
      <c r="U368" s="60">
        <f t="shared" si="192"/>
        <v>0</v>
      </c>
      <c r="V368" s="61"/>
      <c r="W368" s="61"/>
      <c r="X368" s="60">
        <f t="shared" si="194"/>
        <v>0</v>
      </c>
      <c r="Y368" s="61"/>
      <c r="Z368" s="61"/>
      <c r="AA368" s="60">
        <f t="shared" si="195"/>
        <v>0</v>
      </c>
      <c r="AB368" s="61"/>
      <c r="AC368" s="61"/>
      <c r="AD368" s="60">
        <f t="shared" si="196"/>
        <v>0</v>
      </c>
      <c r="AE368" s="61"/>
      <c r="AF368" s="61"/>
      <c r="AG368" s="60">
        <f t="shared" si="197"/>
        <v>0</v>
      </c>
      <c r="AH368" s="61"/>
      <c r="AI368" s="61"/>
      <c r="AJ368" s="60">
        <f t="shared" si="198"/>
        <v>0</v>
      </c>
      <c r="AK368" s="60"/>
      <c r="AL368" s="51">
        <f t="shared" si="193"/>
        <v>0</v>
      </c>
      <c r="AM368" s="965"/>
      <c r="AN368" s="965"/>
      <c r="AO368" s="965"/>
      <c r="AP368" s="965"/>
      <c r="AQ368" s="73"/>
      <c r="AR368" s="968"/>
      <c r="AS368" s="970"/>
      <c r="AT368" s="571"/>
    </row>
    <row r="369" spans="1:46" s="109" customFormat="1" ht="67.5" customHeight="1" thickBot="1">
      <c r="A369" s="975" t="s">
        <v>1296</v>
      </c>
      <c r="B369" s="978" t="s">
        <v>194</v>
      </c>
      <c r="C369" s="978" t="s">
        <v>663</v>
      </c>
      <c r="D369" s="981"/>
      <c r="E369" s="79">
        <v>2017</v>
      </c>
      <c r="F369" s="79" t="s">
        <v>193</v>
      </c>
      <c r="G369" s="67"/>
      <c r="H369" s="96"/>
      <c r="I369" s="96"/>
      <c r="J369" s="82">
        <f t="shared" si="190"/>
        <v>0</v>
      </c>
      <c r="K369" s="81"/>
      <c r="L369" s="80"/>
      <c r="M369" s="96"/>
      <c r="N369" s="96"/>
      <c r="O369" s="96"/>
      <c r="P369" s="96"/>
      <c r="Q369" s="96"/>
      <c r="R369" s="66">
        <f t="shared" si="191"/>
        <v>0</v>
      </c>
      <c r="S369" s="96"/>
      <c r="T369" s="96"/>
      <c r="U369" s="66">
        <f t="shared" si="192"/>
        <v>0</v>
      </c>
      <c r="V369" s="96"/>
      <c r="W369" s="96"/>
      <c r="X369" s="66">
        <f t="shared" si="194"/>
        <v>0</v>
      </c>
      <c r="Y369" s="96"/>
      <c r="Z369" s="96"/>
      <c r="AA369" s="66">
        <f t="shared" si="195"/>
        <v>0</v>
      </c>
      <c r="AB369" s="96"/>
      <c r="AC369" s="96"/>
      <c r="AD369" s="66">
        <f t="shared" si="196"/>
        <v>0</v>
      </c>
      <c r="AE369" s="96"/>
      <c r="AF369" s="96"/>
      <c r="AG369" s="66">
        <f t="shared" si="197"/>
        <v>0</v>
      </c>
      <c r="AH369" s="96"/>
      <c r="AI369" s="96"/>
      <c r="AJ369" s="66">
        <f t="shared" si="198"/>
        <v>0</v>
      </c>
      <c r="AK369" s="66"/>
      <c r="AL369" s="51">
        <f t="shared" si="193"/>
        <v>0</v>
      </c>
      <c r="AM369" s="964">
        <f>SUM(AL369:AL372)</f>
        <v>0</v>
      </c>
      <c r="AN369" s="964"/>
      <c r="AO369" s="964"/>
      <c r="AP369" s="1083">
        <f>AM369-AN369-AO369</f>
        <v>0</v>
      </c>
      <c r="AQ369" s="73"/>
      <c r="AR369" s="967"/>
      <c r="AS369" s="969"/>
      <c r="AT369" s="573"/>
    </row>
    <row r="370" spans="1:46" s="109" customFormat="1" ht="76.5" customHeight="1">
      <c r="A370" s="976"/>
      <c r="B370" s="979"/>
      <c r="C370" s="979"/>
      <c r="D370" s="982"/>
      <c r="E370" s="79">
        <v>2017</v>
      </c>
      <c r="F370" s="77" t="s">
        <v>192</v>
      </c>
      <c r="G370" s="61"/>
      <c r="H370" s="128"/>
      <c r="I370" s="128"/>
      <c r="J370" s="76">
        <f t="shared" si="190"/>
        <v>0</v>
      </c>
      <c r="K370" s="75"/>
      <c r="L370" s="74"/>
      <c r="M370" s="128"/>
      <c r="N370" s="128"/>
      <c r="O370" s="128"/>
      <c r="P370" s="128"/>
      <c r="Q370" s="128"/>
      <c r="R370" s="60">
        <f t="shared" si="191"/>
        <v>0</v>
      </c>
      <c r="S370" s="128"/>
      <c r="T370" s="128"/>
      <c r="U370" s="60">
        <f t="shared" si="192"/>
        <v>0</v>
      </c>
      <c r="V370" s="128"/>
      <c r="W370" s="128"/>
      <c r="X370" s="60">
        <f t="shared" si="194"/>
        <v>0</v>
      </c>
      <c r="Y370" s="128"/>
      <c r="Z370" s="128"/>
      <c r="AA370" s="60">
        <f t="shared" si="195"/>
        <v>0</v>
      </c>
      <c r="AB370" s="128"/>
      <c r="AC370" s="128"/>
      <c r="AD370" s="60">
        <f t="shared" si="196"/>
        <v>0</v>
      </c>
      <c r="AE370" s="128"/>
      <c r="AF370" s="128"/>
      <c r="AG370" s="60">
        <f t="shared" si="197"/>
        <v>0</v>
      </c>
      <c r="AH370" s="128"/>
      <c r="AI370" s="128"/>
      <c r="AJ370" s="60">
        <f t="shared" si="198"/>
        <v>0</v>
      </c>
      <c r="AK370" s="60"/>
      <c r="AL370" s="51">
        <f t="shared" si="193"/>
        <v>0</v>
      </c>
      <c r="AM370" s="965"/>
      <c r="AN370" s="965"/>
      <c r="AO370" s="965"/>
      <c r="AP370" s="1084"/>
      <c r="AQ370" s="73"/>
      <c r="AR370" s="968"/>
      <c r="AS370" s="970"/>
      <c r="AT370" s="573"/>
    </row>
    <row r="371" spans="1:46" s="109" customFormat="1" ht="56.25" customHeight="1">
      <c r="A371" s="976"/>
      <c r="B371" s="979"/>
      <c r="C371" s="979"/>
      <c r="D371" s="982"/>
      <c r="E371" s="77">
        <v>2018</v>
      </c>
      <c r="F371" s="77" t="s">
        <v>191</v>
      </c>
      <c r="G371" s="61"/>
      <c r="H371" s="128"/>
      <c r="I371" s="128"/>
      <c r="J371" s="76">
        <f t="shared" si="190"/>
        <v>0</v>
      </c>
      <c r="K371" s="75"/>
      <c r="L371" s="74"/>
      <c r="M371" s="128"/>
      <c r="N371" s="128"/>
      <c r="O371" s="128"/>
      <c r="P371" s="128"/>
      <c r="Q371" s="128"/>
      <c r="R371" s="60">
        <f t="shared" si="191"/>
        <v>0</v>
      </c>
      <c r="S371" s="128"/>
      <c r="T371" s="128"/>
      <c r="U371" s="60">
        <f t="shared" si="192"/>
        <v>0</v>
      </c>
      <c r="V371" s="128"/>
      <c r="W371" s="128"/>
      <c r="X371" s="60">
        <f t="shared" si="194"/>
        <v>0</v>
      </c>
      <c r="Y371" s="128"/>
      <c r="Z371" s="128"/>
      <c r="AA371" s="60">
        <f t="shared" si="195"/>
        <v>0</v>
      </c>
      <c r="AB371" s="128"/>
      <c r="AC371" s="128"/>
      <c r="AD371" s="60">
        <f t="shared" si="196"/>
        <v>0</v>
      </c>
      <c r="AE371" s="128"/>
      <c r="AF371" s="128"/>
      <c r="AG371" s="60">
        <f t="shared" si="197"/>
        <v>0</v>
      </c>
      <c r="AH371" s="128"/>
      <c r="AI371" s="128"/>
      <c r="AJ371" s="60">
        <f t="shared" si="198"/>
        <v>0</v>
      </c>
      <c r="AK371" s="60"/>
      <c r="AL371" s="51">
        <f t="shared" si="193"/>
        <v>0</v>
      </c>
      <c r="AM371" s="965"/>
      <c r="AN371" s="965"/>
      <c r="AO371" s="965"/>
      <c r="AP371" s="1084"/>
      <c r="AQ371" s="73"/>
      <c r="AR371" s="968"/>
      <c r="AS371" s="970"/>
      <c r="AT371" s="573"/>
    </row>
    <row r="372" spans="1:46" s="137" customFormat="1" ht="54.75" customHeight="1" thickBot="1">
      <c r="A372" s="977"/>
      <c r="B372" s="980"/>
      <c r="C372" s="980"/>
      <c r="D372" s="983"/>
      <c r="E372" s="77">
        <v>2018</v>
      </c>
      <c r="F372" s="127" t="s">
        <v>190</v>
      </c>
      <c r="G372" s="126"/>
      <c r="H372" s="125"/>
      <c r="I372" s="125"/>
      <c r="J372" s="124">
        <f t="shared" si="190"/>
        <v>0</v>
      </c>
      <c r="K372" s="123"/>
      <c r="L372" s="122"/>
      <c r="M372" s="121"/>
      <c r="N372" s="121"/>
      <c r="O372" s="121"/>
      <c r="P372" s="121"/>
      <c r="Q372" s="121"/>
      <c r="R372" s="54">
        <f t="shared" si="191"/>
        <v>0</v>
      </c>
      <c r="S372" s="120"/>
      <c r="T372" s="120"/>
      <c r="U372" s="54">
        <f t="shared" si="192"/>
        <v>0</v>
      </c>
      <c r="V372" s="120"/>
      <c r="W372" s="120"/>
      <c r="X372" s="54">
        <f t="shared" si="194"/>
        <v>0</v>
      </c>
      <c r="Y372" s="119"/>
      <c r="Z372" s="119"/>
      <c r="AA372" s="54">
        <f t="shared" si="195"/>
        <v>0</v>
      </c>
      <c r="AB372" s="119"/>
      <c r="AC372" s="119"/>
      <c r="AD372" s="54">
        <f t="shared" si="196"/>
        <v>0</v>
      </c>
      <c r="AE372" s="119"/>
      <c r="AF372" s="119"/>
      <c r="AG372" s="54">
        <f t="shared" si="197"/>
        <v>0</v>
      </c>
      <c r="AH372" s="119"/>
      <c r="AI372" s="119"/>
      <c r="AJ372" s="54">
        <f t="shared" si="198"/>
        <v>0</v>
      </c>
      <c r="AK372" s="54"/>
      <c r="AL372" s="51">
        <f t="shared" si="193"/>
        <v>0</v>
      </c>
      <c r="AM372" s="966"/>
      <c r="AN372" s="966"/>
      <c r="AO372" s="966"/>
      <c r="AP372" s="1085"/>
      <c r="AQ372" s="73"/>
      <c r="AR372" s="968"/>
      <c r="AS372" s="970"/>
      <c r="AT372" s="574"/>
    </row>
    <row r="373" spans="1:46" s="423" customFormat="1" ht="84" customHeight="1" thickBot="1">
      <c r="A373" s="1024" t="s">
        <v>1297</v>
      </c>
      <c r="B373" s="1124" t="s">
        <v>194</v>
      </c>
      <c r="C373" s="1124" t="s">
        <v>662</v>
      </c>
      <c r="D373" s="1127"/>
      <c r="E373" s="417">
        <v>2017</v>
      </c>
      <c r="F373" s="435" t="s">
        <v>1287</v>
      </c>
      <c r="G373" s="67"/>
      <c r="H373" s="418"/>
      <c r="I373" s="418"/>
      <c r="J373" s="419">
        <f t="shared" ref="J373:J384" si="199">G373*H373*I373</f>
        <v>0</v>
      </c>
      <c r="K373" s="420"/>
      <c r="L373" s="421"/>
      <c r="M373" s="418"/>
      <c r="N373" s="418"/>
      <c r="O373" s="418"/>
      <c r="P373" s="418"/>
      <c r="Q373" s="418"/>
      <c r="R373" s="66">
        <f t="shared" si="191"/>
        <v>0</v>
      </c>
      <c r="S373" s="418"/>
      <c r="T373" s="418"/>
      <c r="U373" s="66">
        <f t="shared" ref="U373:U384" si="200">S373*T373</f>
        <v>0</v>
      </c>
      <c r="V373" s="418"/>
      <c r="W373" s="418"/>
      <c r="X373" s="66">
        <f t="shared" ref="X373:X384" si="201">W373*V373</f>
        <v>0</v>
      </c>
      <c r="Y373" s="418"/>
      <c r="Z373" s="418"/>
      <c r="AA373" s="66">
        <f t="shared" ref="AA373:AA384" si="202">Y373*Z373</f>
        <v>0</v>
      </c>
      <c r="AB373" s="418"/>
      <c r="AC373" s="418"/>
      <c r="AD373" s="66">
        <f t="shared" ref="AD373:AD384" si="203">AB373*AC373</f>
        <v>0</v>
      </c>
      <c r="AE373" s="418"/>
      <c r="AF373" s="418"/>
      <c r="AG373" s="66">
        <f t="shared" ref="AG373:AG384" si="204">AE373*AF373</f>
        <v>0</v>
      </c>
      <c r="AH373" s="418"/>
      <c r="AI373" s="418"/>
      <c r="AJ373" s="66">
        <f t="shared" ref="AJ373:AJ384" si="205">AI373+AH373</f>
        <v>0</v>
      </c>
      <c r="AK373" s="66"/>
      <c r="AL373" s="51">
        <f t="shared" ref="AL373:AL384" si="206">AJ373+AG373+AD373+AA373+X373+U373+R373+J373+AK373</f>
        <v>0</v>
      </c>
      <c r="AM373" s="964">
        <f>SUM(AL373:AL376)</f>
        <v>1375000</v>
      </c>
      <c r="AN373" s="964"/>
      <c r="AO373" s="964"/>
      <c r="AP373" s="1083">
        <f>AM373-AN373-AO373</f>
        <v>1375000</v>
      </c>
      <c r="AQ373" s="422"/>
      <c r="AR373" s="967">
        <v>657000</v>
      </c>
      <c r="AS373" s="969">
        <v>657000</v>
      </c>
      <c r="AT373" s="575"/>
    </row>
    <row r="374" spans="1:46" s="423" customFormat="1" ht="76.5" customHeight="1" thickBot="1">
      <c r="A374" s="1025"/>
      <c r="B374" s="1125"/>
      <c r="C374" s="1125"/>
      <c r="D374" s="1128"/>
      <c r="E374" s="417">
        <v>2017</v>
      </c>
      <c r="F374" s="436" t="s">
        <v>1288</v>
      </c>
      <c r="G374" s="61"/>
      <c r="H374" s="424"/>
      <c r="I374" s="424"/>
      <c r="J374" s="425">
        <f t="shared" si="199"/>
        <v>0</v>
      </c>
      <c r="K374" s="426"/>
      <c r="L374" s="427"/>
      <c r="M374" s="424"/>
      <c r="N374" s="424"/>
      <c r="O374" s="424"/>
      <c r="P374" s="424"/>
      <c r="Q374" s="424"/>
      <c r="R374" s="60">
        <f t="shared" ref="R374:R384" si="207">(K374*L374*M374*N374)+(K374*L374*P374)+O374+(K374*L374*Q374)</f>
        <v>0</v>
      </c>
      <c r="S374" s="424"/>
      <c r="T374" s="424"/>
      <c r="U374" s="60">
        <f t="shared" si="200"/>
        <v>0</v>
      </c>
      <c r="V374" s="424"/>
      <c r="W374" s="424"/>
      <c r="X374" s="60">
        <f t="shared" si="201"/>
        <v>0</v>
      </c>
      <c r="Y374" s="424"/>
      <c r="Z374" s="424"/>
      <c r="AA374" s="60">
        <f t="shared" si="202"/>
        <v>0</v>
      </c>
      <c r="AB374" s="424"/>
      <c r="AC374" s="424"/>
      <c r="AD374" s="60">
        <f t="shared" si="203"/>
        <v>0</v>
      </c>
      <c r="AE374" s="424"/>
      <c r="AF374" s="424"/>
      <c r="AG374" s="60">
        <f t="shared" si="204"/>
        <v>0</v>
      </c>
      <c r="AH374" s="424"/>
      <c r="AI374" s="424"/>
      <c r="AJ374" s="60">
        <f t="shared" si="205"/>
        <v>0</v>
      </c>
      <c r="AK374" s="60"/>
      <c r="AL374" s="51">
        <f t="shared" si="206"/>
        <v>0</v>
      </c>
      <c r="AM374" s="965"/>
      <c r="AN374" s="965"/>
      <c r="AO374" s="965"/>
      <c r="AP374" s="1084"/>
      <c r="AQ374" s="422"/>
      <c r="AR374" s="968"/>
      <c r="AS374" s="970"/>
      <c r="AT374" s="575"/>
    </row>
    <row r="375" spans="1:46" s="423" customFormat="1" ht="56.25" customHeight="1" thickBot="1">
      <c r="A375" s="1025"/>
      <c r="B375" s="1125"/>
      <c r="C375" s="1125"/>
      <c r="D375" s="1128"/>
      <c r="E375" s="428">
        <v>2018</v>
      </c>
      <c r="F375" s="435" t="s">
        <v>1289</v>
      </c>
      <c r="G375" s="61"/>
      <c r="H375" s="424"/>
      <c r="I375" s="424"/>
      <c r="J375" s="425">
        <f t="shared" si="199"/>
        <v>0</v>
      </c>
      <c r="K375" s="426">
        <v>125</v>
      </c>
      <c r="L375" s="427">
        <v>5</v>
      </c>
      <c r="M375" s="424">
        <v>20</v>
      </c>
      <c r="N375" s="424">
        <v>75</v>
      </c>
      <c r="O375" s="424"/>
      <c r="P375" s="424">
        <v>700</v>
      </c>
      <c r="Q375" s="424"/>
      <c r="R375" s="60">
        <f t="shared" si="207"/>
        <v>1375000</v>
      </c>
      <c r="S375" s="424"/>
      <c r="T375" s="424"/>
      <c r="U375" s="60">
        <f t="shared" si="200"/>
        <v>0</v>
      </c>
      <c r="V375" s="424"/>
      <c r="W375" s="424"/>
      <c r="X375" s="60">
        <f t="shared" si="201"/>
        <v>0</v>
      </c>
      <c r="Y375" s="424"/>
      <c r="Z375" s="424"/>
      <c r="AA375" s="60">
        <f t="shared" si="202"/>
        <v>0</v>
      </c>
      <c r="AB375" s="424"/>
      <c r="AC375" s="424"/>
      <c r="AD375" s="60">
        <f t="shared" si="203"/>
        <v>0</v>
      </c>
      <c r="AE375" s="424"/>
      <c r="AF375" s="424"/>
      <c r="AG375" s="60">
        <f t="shared" si="204"/>
        <v>0</v>
      </c>
      <c r="AH375" s="424"/>
      <c r="AI375" s="424"/>
      <c r="AJ375" s="60">
        <f t="shared" si="205"/>
        <v>0</v>
      </c>
      <c r="AK375" s="60"/>
      <c r="AL375" s="51">
        <f t="shared" si="206"/>
        <v>1375000</v>
      </c>
      <c r="AM375" s="965"/>
      <c r="AN375" s="965"/>
      <c r="AO375" s="965"/>
      <c r="AP375" s="1084"/>
      <c r="AQ375" s="422"/>
      <c r="AR375" s="968"/>
      <c r="AS375" s="970"/>
      <c r="AT375" s="575"/>
    </row>
    <row r="376" spans="1:46" s="434" customFormat="1" ht="54.75" customHeight="1" thickBot="1">
      <c r="A376" s="1026"/>
      <c r="B376" s="1126"/>
      <c r="C376" s="1126"/>
      <c r="D376" s="1129"/>
      <c r="E376" s="428">
        <v>2018</v>
      </c>
      <c r="F376" s="435" t="s">
        <v>1265</v>
      </c>
      <c r="G376" s="126"/>
      <c r="H376" s="429"/>
      <c r="I376" s="429"/>
      <c r="J376" s="430">
        <f t="shared" si="199"/>
        <v>0</v>
      </c>
      <c r="K376" s="431"/>
      <c r="L376" s="432"/>
      <c r="M376" s="433"/>
      <c r="N376" s="433"/>
      <c r="O376" s="433"/>
      <c r="P376" s="433"/>
      <c r="Q376" s="433"/>
      <c r="R376" s="54">
        <f t="shared" si="207"/>
        <v>0</v>
      </c>
      <c r="S376" s="120"/>
      <c r="T376" s="120"/>
      <c r="U376" s="54">
        <f t="shared" si="200"/>
        <v>0</v>
      </c>
      <c r="V376" s="120"/>
      <c r="W376" s="120"/>
      <c r="X376" s="54">
        <f t="shared" si="201"/>
        <v>0</v>
      </c>
      <c r="Y376" s="119"/>
      <c r="Z376" s="119"/>
      <c r="AA376" s="54">
        <f t="shared" si="202"/>
        <v>0</v>
      </c>
      <c r="AB376" s="119"/>
      <c r="AC376" s="119"/>
      <c r="AD376" s="54">
        <f t="shared" si="203"/>
        <v>0</v>
      </c>
      <c r="AE376" s="119"/>
      <c r="AF376" s="119"/>
      <c r="AG376" s="54">
        <f t="shared" si="204"/>
        <v>0</v>
      </c>
      <c r="AH376" s="119"/>
      <c r="AI376" s="119"/>
      <c r="AJ376" s="54">
        <f t="shared" si="205"/>
        <v>0</v>
      </c>
      <c r="AK376" s="54"/>
      <c r="AL376" s="348">
        <f t="shared" si="206"/>
        <v>0</v>
      </c>
      <c r="AM376" s="966"/>
      <c r="AN376" s="966"/>
      <c r="AO376" s="966"/>
      <c r="AP376" s="1085"/>
      <c r="AQ376" s="422"/>
      <c r="AR376" s="968"/>
      <c r="AS376" s="970"/>
      <c r="AT376" s="576"/>
    </row>
    <row r="377" spans="1:46" s="423" customFormat="1" ht="155.25" customHeight="1" thickBot="1">
      <c r="A377" s="1024" t="s">
        <v>1298</v>
      </c>
      <c r="B377" s="1124" t="s">
        <v>194</v>
      </c>
      <c r="C377" s="1124" t="s">
        <v>660</v>
      </c>
      <c r="D377" s="1127"/>
      <c r="E377" s="417">
        <v>2017</v>
      </c>
      <c r="F377" s="435" t="s">
        <v>1290</v>
      </c>
      <c r="G377" s="67"/>
      <c r="H377" s="418"/>
      <c r="I377" s="418"/>
      <c r="J377" s="419">
        <f t="shared" si="199"/>
        <v>0</v>
      </c>
      <c r="K377" s="420"/>
      <c r="L377" s="421"/>
      <c r="M377" s="418"/>
      <c r="N377" s="418"/>
      <c r="O377" s="418"/>
      <c r="P377" s="418"/>
      <c r="Q377" s="418"/>
      <c r="R377" s="66">
        <f t="shared" si="207"/>
        <v>0</v>
      </c>
      <c r="S377" s="418"/>
      <c r="T377" s="418"/>
      <c r="U377" s="66">
        <f t="shared" si="200"/>
        <v>0</v>
      </c>
      <c r="V377" s="418"/>
      <c r="W377" s="418"/>
      <c r="X377" s="66">
        <f t="shared" si="201"/>
        <v>0</v>
      </c>
      <c r="Y377" s="418"/>
      <c r="Z377" s="418"/>
      <c r="AA377" s="66">
        <f t="shared" si="202"/>
        <v>0</v>
      </c>
      <c r="AB377" s="418"/>
      <c r="AC377" s="418"/>
      <c r="AD377" s="66">
        <f t="shared" si="203"/>
        <v>0</v>
      </c>
      <c r="AE377" s="418"/>
      <c r="AF377" s="418"/>
      <c r="AG377" s="66">
        <f t="shared" si="204"/>
        <v>0</v>
      </c>
      <c r="AH377" s="418"/>
      <c r="AI377" s="418"/>
      <c r="AJ377" s="66">
        <f t="shared" si="205"/>
        <v>0</v>
      </c>
      <c r="AK377" s="66"/>
      <c r="AL377" s="51">
        <f t="shared" si="206"/>
        <v>0</v>
      </c>
      <c r="AM377" s="964">
        <f>SUM(AL377:AL380)</f>
        <v>634000</v>
      </c>
      <c r="AN377" s="964"/>
      <c r="AO377" s="964">
        <v>138000</v>
      </c>
      <c r="AP377" s="1083">
        <f>AM377-AN377-AO377</f>
        <v>496000</v>
      </c>
      <c r="AQ377" s="422"/>
      <c r="AR377" s="967">
        <v>97000</v>
      </c>
      <c r="AS377" s="969">
        <v>97000</v>
      </c>
      <c r="AT377" s="575"/>
    </row>
    <row r="378" spans="1:46" s="423" customFormat="1" ht="66" customHeight="1">
      <c r="A378" s="1025"/>
      <c r="B378" s="1125"/>
      <c r="C378" s="1125"/>
      <c r="D378" s="1128"/>
      <c r="E378" s="417">
        <v>2017</v>
      </c>
      <c r="F378" s="436" t="s">
        <v>1291</v>
      </c>
      <c r="G378" s="61"/>
      <c r="H378" s="424"/>
      <c r="I378" s="424"/>
      <c r="J378" s="425">
        <f t="shared" si="199"/>
        <v>0</v>
      </c>
      <c r="K378" s="426">
        <v>20</v>
      </c>
      <c r="L378" s="427">
        <v>5</v>
      </c>
      <c r="M378" s="424">
        <v>20</v>
      </c>
      <c r="N378" s="424">
        <v>75</v>
      </c>
      <c r="O378" s="424"/>
      <c r="P378" s="424">
        <v>700</v>
      </c>
      <c r="Q378" s="424">
        <v>280</v>
      </c>
      <c r="R378" s="60">
        <f t="shared" si="207"/>
        <v>248000</v>
      </c>
      <c r="S378" s="424"/>
      <c r="T378" s="424"/>
      <c r="U378" s="60">
        <f t="shared" si="200"/>
        <v>0</v>
      </c>
      <c r="V378" s="424">
        <v>23</v>
      </c>
      <c r="W378" s="424">
        <v>3000</v>
      </c>
      <c r="X378" s="60">
        <f t="shared" si="201"/>
        <v>69000</v>
      </c>
      <c r="Y378" s="424"/>
      <c r="Z378" s="424"/>
      <c r="AA378" s="60">
        <f t="shared" si="202"/>
        <v>0</v>
      </c>
      <c r="AB378" s="424"/>
      <c r="AC378" s="424"/>
      <c r="AD378" s="60">
        <f t="shared" si="203"/>
        <v>0</v>
      </c>
      <c r="AE378" s="424"/>
      <c r="AF378" s="424"/>
      <c r="AG378" s="60">
        <f t="shared" si="204"/>
        <v>0</v>
      </c>
      <c r="AH378" s="424"/>
      <c r="AI378" s="424"/>
      <c r="AJ378" s="60">
        <f t="shared" si="205"/>
        <v>0</v>
      </c>
      <c r="AK378" s="60"/>
      <c r="AL378" s="51">
        <f t="shared" si="206"/>
        <v>317000</v>
      </c>
      <c r="AM378" s="965"/>
      <c r="AN378" s="965"/>
      <c r="AO378" s="965"/>
      <c r="AP378" s="1084"/>
      <c r="AQ378" s="422"/>
      <c r="AR378" s="968"/>
      <c r="AS378" s="970"/>
      <c r="AT378" s="575"/>
    </row>
    <row r="379" spans="1:46" s="423" customFormat="1" ht="140.25" customHeight="1">
      <c r="A379" s="1025"/>
      <c r="B379" s="1125"/>
      <c r="C379" s="1125"/>
      <c r="D379" s="1128"/>
      <c r="E379" s="428">
        <v>2018</v>
      </c>
      <c r="F379" s="436" t="s">
        <v>1292</v>
      </c>
      <c r="G379" s="61"/>
      <c r="H379" s="424"/>
      <c r="I379" s="424"/>
      <c r="J379" s="425">
        <f t="shared" si="199"/>
        <v>0</v>
      </c>
      <c r="K379" s="426"/>
      <c r="L379" s="427"/>
      <c r="M379" s="424"/>
      <c r="N379" s="424"/>
      <c r="O379" s="424"/>
      <c r="P379" s="424"/>
      <c r="Q379" s="424"/>
      <c r="R379" s="60">
        <f t="shared" si="207"/>
        <v>0</v>
      </c>
      <c r="S379" s="424"/>
      <c r="T379" s="424"/>
      <c r="U379" s="60">
        <f t="shared" si="200"/>
        <v>0</v>
      </c>
      <c r="V379" s="424"/>
      <c r="W379" s="424"/>
      <c r="X379" s="60">
        <f t="shared" si="201"/>
        <v>0</v>
      </c>
      <c r="Y379" s="424"/>
      <c r="Z379" s="424"/>
      <c r="AA379" s="60">
        <f t="shared" si="202"/>
        <v>0</v>
      </c>
      <c r="AB379" s="424"/>
      <c r="AC379" s="424"/>
      <c r="AD379" s="60">
        <f t="shared" si="203"/>
        <v>0</v>
      </c>
      <c r="AE379" s="424"/>
      <c r="AF379" s="424"/>
      <c r="AG379" s="60">
        <f t="shared" si="204"/>
        <v>0</v>
      </c>
      <c r="AH379" s="424"/>
      <c r="AI379" s="424"/>
      <c r="AJ379" s="60">
        <f t="shared" si="205"/>
        <v>0</v>
      </c>
      <c r="AK379" s="60"/>
      <c r="AL379" s="51">
        <f t="shared" si="206"/>
        <v>0</v>
      </c>
      <c r="AM379" s="965"/>
      <c r="AN379" s="965"/>
      <c r="AO379" s="965"/>
      <c r="AP379" s="1084"/>
      <c r="AQ379" s="422"/>
      <c r="AR379" s="968"/>
      <c r="AS379" s="970"/>
      <c r="AT379" s="575"/>
    </row>
    <row r="380" spans="1:46" s="434" customFormat="1" ht="67.5" customHeight="1" thickBot="1">
      <c r="A380" s="1026"/>
      <c r="B380" s="1126"/>
      <c r="C380" s="1126"/>
      <c r="D380" s="1129"/>
      <c r="E380" s="428">
        <v>2018</v>
      </c>
      <c r="F380" s="437" t="s">
        <v>1293</v>
      </c>
      <c r="G380" s="126"/>
      <c r="H380" s="429"/>
      <c r="I380" s="429"/>
      <c r="J380" s="430">
        <f t="shared" si="199"/>
        <v>0</v>
      </c>
      <c r="K380" s="431">
        <v>20</v>
      </c>
      <c r="L380" s="432">
        <v>5</v>
      </c>
      <c r="M380" s="433">
        <v>20</v>
      </c>
      <c r="N380" s="433">
        <v>75</v>
      </c>
      <c r="O380" s="433"/>
      <c r="P380" s="433">
        <v>700</v>
      </c>
      <c r="Q380" s="433">
        <v>280</v>
      </c>
      <c r="R380" s="54">
        <f t="shared" si="207"/>
        <v>248000</v>
      </c>
      <c r="S380" s="120"/>
      <c r="T380" s="120"/>
      <c r="U380" s="54">
        <f t="shared" si="200"/>
        <v>0</v>
      </c>
      <c r="V380" s="120">
        <v>23</v>
      </c>
      <c r="W380" s="120">
        <v>3000</v>
      </c>
      <c r="X380" s="54">
        <f t="shared" si="201"/>
        <v>69000</v>
      </c>
      <c r="Y380" s="119"/>
      <c r="Z380" s="119"/>
      <c r="AA380" s="54">
        <f t="shared" si="202"/>
        <v>0</v>
      </c>
      <c r="AB380" s="119"/>
      <c r="AC380" s="119"/>
      <c r="AD380" s="54">
        <f t="shared" si="203"/>
        <v>0</v>
      </c>
      <c r="AE380" s="119"/>
      <c r="AF380" s="119"/>
      <c r="AG380" s="54">
        <f t="shared" si="204"/>
        <v>0</v>
      </c>
      <c r="AH380" s="119"/>
      <c r="AI380" s="119"/>
      <c r="AJ380" s="54">
        <f t="shared" si="205"/>
        <v>0</v>
      </c>
      <c r="AK380" s="54"/>
      <c r="AL380" s="348">
        <f t="shared" si="206"/>
        <v>317000</v>
      </c>
      <c r="AM380" s="966"/>
      <c r="AN380" s="966"/>
      <c r="AO380" s="966"/>
      <c r="AP380" s="1085"/>
      <c r="AQ380" s="422"/>
      <c r="AR380" s="968"/>
      <c r="AS380" s="970"/>
      <c r="AT380" s="576"/>
    </row>
    <row r="381" spans="1:46" s="423" customFormat="1" ht="67.5" customHeight="1" thickBot="1">
      <c r="A381" s="1024" t="s">
        <v>1299</v>
      </c>
      <c r="B381" s="1124" t="s">
        <v>194</v>
      </c>
      <c r="C381" s="1124" t="s">
        <v>659</v>
      </c>
      <c r="D381" s="1127"/>
      <c r="E381" s="417">
        <v>2017</v>
      </c>
      <c r="F381" s="435" t="s">
        <v>1294</v>
      </c>
      <c r="G381" s="67"/>
      <c r="H381" s="418"/>
      <c r="I381" s="418"/>
      <c r="J381" s="419">
        <f t="shared" si="199"/>
        <v>0</v>
      </c>
      <c r="K381" s="420">
        <v>1</v>
      </c>
      <c r="L381" s="421">
        <v>3</v>
      </c>
      <c r="M381" s="418">
        <v>75</v>
      </c>
      <c r="N381" s="418">
        <v>75</v>
      </c>
      <c r="O381" s="418">
        <v>150</v>
      </c>
      <c r="P381" s="418">
        <v>700</v>
      </c>
      <c r="Q381" s="418"/>
      <c r="R381" s="66">
        <f t="shared" si="207"/>
        <v>19125</v>
      </c>
      <c r="S381" s="418"/>
      <c r="T381" s="418"/>
      <c r="U381" s="66">
        <f t="shared" si="200"/>
        <v>0</v>
      </c>
      <c r="V381" s="418"/>
      <c r="W381" s="418"/>
      <c r="X381" s="66">
        <f t="shared" si="201"/>
        <v>0</v>
      </c>
      <c r="Y381" s="418"/>
      <c r="Z381" s="418"/>
      <c r="AA381" s="66">
        <f t="shared" si="202"/>
        <v>0</v>
      </c>
      <c r="AB381" s="418"/>
      <c r="AC381" s="418"/>
      <c r="AD381" s="66">
        <f t="shared" si="203"/>
        <v>0</v>
      </c>
      <c r="AE381" s="418"/>
      <c r="AF381" s="418"/>
      <c r="AG381" s="66">
        <f t="shared" si="204"/>
        <v>0</v>
      </c>
      <c r="AH381" s="418"/>
      <c r="AI381" s="418"/>
      <c r="AJ381" s="66">
        <f t="shared" si="205"/>
        <v>0</v>
      </c>
      <c r="AK381" s="66"/>
      <c r="AL381" s="51">
        <f t="shared" si="206"/>
        <v>19125</v>
      </c>
      <c r="AM381" s="964">
        <f>SUM(AL381:AL384)</f>
        <v>71275</v>
      </c>
      <c r="AN381" s="964"/>
      <c r="AO381" s="964"/>
      <c r="AP381" s="1083">
        <f>AM381-AN381-AO381</f>
        <v>71275</v>
      </c>
      <c r="AQ381" s="422"/>
      <c r="AR381" s="967">
        <v>30000</v>
      </c>
      <c r="AS381" s="969">
        <v>30000</v>
      </c>
      <c r="AT381" s="575"/>
    </row>
    <row r="382" spans="1:46" s="423" customFormat="1" ht="76.5" customHeight="1">
      <c r="A382" s="1025"/>
      <c r="B382" s="1125"/>
      <c r="C382" s="1125"/>
      <c r="D382" s="1128"/>
      <c r="E382" s="417">
        <v>2017</v>
      </c>
      <c r="F382" s="436" t="s">
        <v>1295</v>
      </c>
      <c r="G382" s="61"/>
      <c r="H382" s="424"/>
      <c r="I382" s="424"/>
      <c r="J382" s="425">
        <f t="shared" si="199"/>
        <v>0</v>
      </c>
      <c r="K382" s="426"/>
      <c r="L382" s="427"/>
      <c r="M382" s="424"/>
      <c r="N382" s="424"/>
      <c r="O382" s="424"/>
      <c r="P382" s="424"/>
      <c r="Q382" s="424"/>
      <c r="R382" s="60">
        <f t="shared" si="207"/>
        <v>0</v>
      </c>
      <c r="S382" s="424"/>
      <c r="T382" s="424"/>
      <c r="U382" s="60">
        <f t="shared" si="200"/>
        <v>0</v>
      </c>
      <c r="V382" s="424">
        <v>10</v>
      </c>
      <c r="W382" s="424">
        <v>3000</v>
      </c>
      <c r="X382" s="60">
        <f t="shared" si="201"/>
        <v>30000</v>
      </c>
      <c r="Y382" s="424"/>
      <c r="Z382" s="424"/>
      <c r="AA382" s="60">
        <f t="shared" si="202"/>
        <v>0</v>
      </c>
      <c r="AB382" s="424"/>
      <c r="AC382" s="424"/>
      <c r="AD382" s="60">
        <f t="shared" si="203"/>
        <v>0</v>
      </c>
      <c r="AE382" s="424"/>
      <c r="AF382" s="424"/>
      <c r="AG382" s="60">
        <f t="shared" si="204"/>
        <v>0</v>
      </c>
      <c r="AH382" s="424"/>
      <c r="AI382" s="424"/>
      <c r="AJ382" s="60">
        <f t="shared" si="205"/>
        <v>0</v>
      </c>
      <c r="AK382" s="60"/>
      <c r="AL382" s="51">
        <f t="shared" si="206"/>
        <v>30000</v>
      </c>
      <c r="AM382" s="965"/>
      <c r="AN382" s="965"/>
      <c r="AO382" s="965"/>
      <c r="AP382" s="1084"/>
      <c r="AQ382" s="422"/>
      <c r="AR382" s="968"/>
      <c r="AS382" s="970"/>
      <c r="AT382" s="575"/>
    </row>
    <row r="383" spans="1:46" s="423" customFormat="1" ht="56.25" customHeight="1">
      <c r="A383" s="1025"/>
      <c r="B383" s="1125"/>
      <c r="C383" s="1125"/>
      <c r="D383" s="1128"/>
      <c r="E383" s="428">
        <v>2018</v>
      </c>
      <c r="F383" s="436" t="s">
        <v>187</v>
      </c>
      <c r="G383" s="61"/>
      <c r="H383" s="424"/>
      <c r="I383" s="424"/>
      <c r="J383" s="425">
        <f t="shared" si="199"/>
        <v>0</v>
      </c>
      <c r="K383" s="426">
        <v>1</v>
      </c>
      <c r="L383" s="427">
        <v>10</v>
      </c>
      <c r="M383" s="424">
        <v>20</v>
      </c>
      <c r="N383" s="424">
        <v>75</v>
      </c>
      <c r="O383" s="424">
        <v>150</v>
      </c>
      <c r="P383" s="424">
        <v>700</v>
      </c>
      <c r="Q383" s="424"/>
      <c r="R383" s="60">
        <f t="shared" si="207"/>
        <v>22150</v>
      </c>
      <c r="S383" s="424"/>
      <c r="T383" s="424"/>
      <c r="U383" s="60">
        <f t="shared" si="200"/>
        <v>0</v>
      </c>
      <c r="V383" s="424"/>
      <c r="W383" s="424"/>
      <c r="X383" s="60">
        <f t="shared" si="201"/>
        <v>0</v>
      </c>
      <c r="Y383" s="424"/>
      <c r="Z383" s="424"/>
      <c r="AA383" s="60">
        <f t="shared" si="202"/>
        <v>0</v>
      </c>
      <c r="AB383" s="424"/>
      <c r="AC383" s="424"/>
      <c r="AD383" s="60">
        <f t="shared" si="203"/>
        <v>0</v>
      </c>
      <c r="AE383" s="424"/>
      <c r="AF383" s="424"/>
      <c r="AG383" s="60">
        <f t="shared" si="204"/>
        <v>0</v>
      </c>
      <c r="AH383" s="424"/>
      <c r="AI383" s="424"/>
      <c r="AJ383" s="60">
        <f t="shared" si="205"/>
        <v>0</v>
      </c>
      <c r="AK383" s="60"/>
      <c r="AL383" s="51">
        <f t="shared" si="206"/>
        <v>22150</v>
      </c>
      <c r="AM383" s="965"/>
      <c r="AN383" s="965"/>
      <c r="AO383" s="965"/>
      <c r="AP383" s="1084"/>
      <c r="AQ383" s="422"/>
      <c r="AR383" s="968"/>
      <c r="AS383" s="970"/>
      <c r="AT383" s="575"/>
    </row>
    <row r="384" spans="1:46" s="434" customFormat="1" ht="54.75" customHeight="1" thickBot="1">
      <c r="A384" s="1026"/>
      <c r="B384" s="1126"/>
      <c r="C384" s="1126"/>
      <c r="D384" s="1129"/>
      <c r="E384" s="428">
        <v>2018</v>
      </c>
      <c r="F384" s="437" t="s">
        <v>186</v>
      </c>
      <c r="G384" s="126"/>
      <c r="H384" s="429"/>
      <c r="I384" s="429"/>
      <c r="J384" s="430">
        <f t="shared" si="199"/>
        <v>0</v>
      </c>
      <c r="K384" s="431"/>
      <c r="L384" s="432"/>
      <c r="M384" s="433"/>
      <c r="N384" s="433"/>
      <c r="O384" s="433"/>
      <c r="P384" s="433"/>
      <c r="Q384" s="433"/>
      <c r="R384" s="54">
        <f t="shared" si="207"/>
        <v>0</v>
      </c>
      <c r="S384" s="120"/>
      <c r="T384" s="120"/>
      <c r="U384" s="54">
        <f t="shared" si="200"/>
        <v>0</v>
      </c>
      <c r="V384" s="120"/>
      <c r="W384" s="120"/>
      <c r="X384" s="54">
        <f t="shared" si="201"/>
        <v>0</v>
      </c>
      <c r="Y384" s="119"/>
      <c r="Z384" s="119"/>
      <c r="AA384" s="54">
        <f t="shared" si="202"/>
        <v>0</v>
      </c>
      <c r="AB384" s="119"/>
      <c r="AC384" s="119"/>
      <c r="AD384" s="54">
        <f t="shared" si="203"/>
        <v>0</v>
      </c>
      <c r="AE384" s="119"/>
      <c r="AF384" s="119"/>
      <c r="AG384" s="54">
        <f t="shared" si="204"/>
        <v>0</v>
      </c>
      <c r="AH384" s="119"/>
      <c r="AI384" s="119"/>
      <c r="AJ384" s="54">
        <f t="shared" si="205"/>
        <v>0</v>
      </c>
      <c r="AK384" s="54"/>
      <c r="AL384" s="348">
        <f t="shared" si="206"/>
        <v>0</v>
      </c>
      <c r="AM384" s="966"/>
      <c r="AN384" s="966"/>
      <c r="AO384" s="966"/>
      <c r="AP384" s="1085"/>
      <c r="AQ384" s="422"/>
      <c r="AR384" s="968"/>
      <c r="AS384" s="970"/>
      <c r="AT384" s="576"/>
    </row>
    <row r="385" spans="1:45" customFormat="1" ht="15">
      <c r="A385" s="749"/>
      <c r="B385" s="1131" t="s">
        <v>1473</v>
      </c>
      <c r="C385" s="1131"/>
      <c r="D385" s="1131"/>
      <c r="E385" s="1131"/>
      <c r="F385" s="1131"/>
      <c r="G385" s="750"/>
      <c r="H385" s="750"/>
      <c r="I385" s="750"/>
      <c r="J385" s="751"/>
      <c r="K385" s="750"/>
      <c r="L385" s="750"/>
      <c r="M385" s="750"/>
      <c r="N385" s="750"/>
      <c r="O385" s="750"/>
      <c r="P385" s="750"/>
      <c r="Q385" s="750"/>
      <c r="R385" s="752"/>
      <c r="S385" s="750"/>
      <c r="T385" s="750"/>
      <c r="U385" s="752"/>
      <c r="V385" s="750"/>
      <c r="W385" s="750"/>
      <c r="X385" s="752"/>
      <c r="Y385" s="750"/>
      <c r="Z385" s="750"/>
      <c r="AA385" s="751"/>
      <c r="AB385" s="750"/>
      <c r="AC385" s="750"/>
      <c r="AD385" s="751"/>
      <c r="AE385" s="750"/>
      <c r="AF385" s="750"/>
      <c r="AG385" s="751"/>
      <c r="AH385" s="750"/>
      <c r="AI385" s="750"/>
      <c r="AJ385" s="751"/>
      <c r="AK385" s="751"/>
      <c r="AL385" s="753"/>
      <c r="AM385" s="754"/>
      <c r="AN385" s="750"/>
      <c r="AO385" s="750"/>
      <c r="AP385" s="750"/>
      <c r="AQ385" s="351"/>
      <c r="AR385" s="750"/>
      <c r="AS385" s="750"/>
    </row>
    <row r="386" spans="1:45" customFormat="1" ht="15">
      <c r="A386" s="1132" t="s">
        <v>1863</v>
      </c>
      <c r="B386" s="986" t="s">
        <v>1477</v>
      </c>
      <c r="C386" s="986" t="s">
        <v>1864</v>
      </c>
      <c r="D386" s="1132" t="s">
        <v>1865</v>
      </c>
      <c r="E386" s="77">
        <v>2017</v>
      </c>
      <c r="F386" s="297" t="s">
        <v>1475</v>
      </c>
      <c r="G386" s="61"/>
      <c r="H386" s="72"/>
      <c r="I386" s="72"/>
      <c r="J386" s="64">
        <f>G386*H386*I386</f>
        <v>0</v>
      </c>
      <c r="K386" s="63"/>
      <c r="L386" s="62"/>
      <c r="M386" s="72"/>
      <c r="N386" s="72"/>
      <c r="O386" s="72"/>
      <c r="P386" s="72"/>
      <c r="Q386" s="72"/>
      <c r="R386" s="60">
        <f t="shared" ref="R386:R389" si="208">(K386*L386*M386*N386)+(K386*L386*P386)+O386+(K386*L386*Q386)</f>
        <v>0</v>
      </c>
      <c r="S386" s="72"/>
      <c r="T386" s="72"/>
      <c r="U386" s="60">
        <f>S386*T386</f>
        <v>0</v>
      </c>
      <c r="V386" s="72"/>
      <c r="W386" s="72"/>
      <c r="X386" s="60">
        <f>W386*V386</f>
        <v>0</v>
      </c>
      <c r="Y386" s="72"/>
      <c r="Z386" s="72"/>
      <c r="AA386" s="60">
        <f>Y386*Z386</f>
        <v>0</v>
      </c>
      <c r="AB386" s="72"/>
      <c r="AC386" s="72"/>
      <c r="AD386" s="60">
        <f>AB386*AC386</f>
        <v>0</v>
      </c>
      <c r="AE386" s="72"/>
      <c r="AF386" s="72"/>
      <c r="AG386" s="60">
        <f>AE386*AF386</f>
        <v>0</v>
      </c>
      <c r="AH386" s="72"/>
      <c r="AI386" s="72"/>
      <c r="AJ386" s="60">
        <f>AI386+AH386</f>
        <v>0</v>
      </c>
      <c r="AK386" s="60"/>
      <c r="AL386" s="51">
        <f t="shared" ref="AL386:AL389" si="209">AJ386+AG386+AD386+AA386+X386+U386+R386+J386+AK386</f>
        <v>0</v>
      </c>
      <c r="AM386" s="1090">
        <f>SUM(AL386:AL389)</f>
        <v>0</v>
      </c>
      <c r="AN386" s="1090"/>
      <c r="AO386" s="1090"/>
      <c r="AP386" s="1090"/>
      <c r="AQ386" s="351"/>
      <c r="AR386" s="970"/>
      <c r="AS386" s="970">
        <v>0</v>
      </c>
    </row>
    <row r="387" spans="1:45" customFormat="1" ht="25.5">
      <c r="A387" s="1132"/>
      <c r="B387" s="986"/>
      <c r="C387" s="986"/>
      <c r="D387" s="1132"/>
      <c r="E387" s="77">
        <v>2017</v>
      </c>
      <c r="F387" s="297" t="s">
        <v>1478</v>
      </c>
      <c r="G387" s="61"/>
      <c r="H387" s="72"/>
      <c r="I387" s="72"/>
      <c r="J387" s="64">
        <f>G387*H387*I387</f>
        <v>0</v>
      </c>
      <c r="K387" s="63"/>
      <c r="L387" s="62"/>
      <c r="M387" s="72"/>
      <c r="N387" s="72"/>
      <c r="O387" s="72"/>
      <c r="P387" s="72"/>
      <c r="Q387" s="72"/>
      <c r="R387" s="60">
        <f t="shared" si="208"/>
        <v>0</v>
      </c>
      <c r="S387" s="72"/>
      <c r="T387" s="72"/>
      <c r="U387" s="60">
        <f>S387*T387</f>
        <v>0</v>
      </c>
      <c r="V387" s="72"/>
      <c r="W387" s="72"/>
      <c r="X387" s="60">
        <f>W387*V387</f>
        <v>0</v>
      </c>
      <c r="Y387" s="72"/>
      <c r="Z387" s="72"/>
      <c r="AA387" s="60">
        <f>Y387*Z387</f>
        <v>0</v>
      </c>
      <c r="AB387" s="72"/>
      <c r="AC387" s="72"/>
      <c r="AD387" s="60">
        <f>AB387*AC387</f>
        <v>0</v>
      </c>
      <c r="AE387" s="72"/>
      <c r="AF387" s="72"/>
      <c r="AG387" s="60">
        <f>AE387*AF387</f>
        <v>0</v>
      </c>
      <c r="AH387" s="72"/>
      <c r="AI387" s="72"/>
      <c r="AJ387" s="60">
        <f>AI387+AH387</f>
        <v>0</v>
      </c>
      <c r="AK387" s="60"/>
      <c r="AL387" s="51">
        <f t="shared" si="209"/>
        <v>0</v>
      </c>
      <c r="AM387" s="1090"/>
      <c r="AN387" s="1090"/>
      <c r="AO387" s="1090"/>
      <c r="AP387" s="1090"/>
      <c r="AQ387" s="351"/>
      <c r="AR387" s="970"/>
      <c r="AS387" s="970"/>
    </row>
    <row r="388" spans="1:45" customFormat="1" ht="15">
      <c r="A388" s="1132"/>
      <c r="B388" s="986"/>
      <c r="C388" s="986"/>
      <c r="D388" s="1132"/>
      <c r="E388" s="77">
        <v>2018</v>
      </c>
      <c r="F388" s="297" t="s">
        <v>1476</v>
      </c>
      <c r="G388" s="61"/>
      <c r="H388" s="72"/>
      <c r="I388" s="72"/>
      <c r="J388" s="64">
        <f>G388*H388*I388</f>
        <v>0</v>
      </c>
      <c r="K388" s="63"/>
      <c r="L388" s="62"/>
      <c r="M388" s="72"/>
      <c r="N388" s="72"/>
      <c r="O388" s="72"/>
      <c r="P388" s="72"/>
      <c r="Q388" s="72"/>
      <c r="R388" s="60">
        <f t="shared" si="208"/>
        <v>0</v>
      </c>
      <c r="S388" s="72"/>
      <c r="T388" s="72"/>
      <c r="U388" s="60">
        <f>S388*T388</f>
        <v>0</v>
      </c>
      <c r="V388" s="72"/>
      <c r="W388" s="72"/>
      <c r="X388" s="60">
        <f>W388*V388</f>
        <v>0</v>
      </c>
      <c r="Y388" s="72"/>
      <c r="Z388" s="72"/>
      <c r="AA388" s="60">
        <f>Y388*Z388</f>
        <v>0</v>
      </c>
      <c r="AB388" s="72"/>
      <c r="AC388" s="72"/>
      <c r="AD388" s="60">
        <f>AB388*AC388</f>
        <v>0</v>
      </c>
      <c r="AE388" s="72"/>
      <c r="AF388" s="72"/>
      <c r="AG388" s="60">
        <f>AE388*AF388</f>
        <v>0</v>
      </c>
      <c r="AH388" s="72"/>
      <c r="AI388" s="72"/>
      <c r="AJ388" s="60">
        <f>AI388+AH388</f>
        <v>0</v>
      </c>
      <c r="AK388" s="60"/>
      <c r="AL388" s="51">
        <f t="shared" si="209"/>
        <v>0</v>
      </c>
      <c r="AM388" s="1090"/>
      <c r="AN388" s="1090"/>
      <c r="AO388" s="1090"/>
      <c r="AP388" s="1090"/>
      <c r="AQ388" s="351"/>
      <c r="AR388" s="970"/>
      <c r="AS388" s="970"/>
    </row>
    <row r="389" spans="1:45" customFormat="1" ht="25.5">
      <c r="A389" s="1132"/>
      <c r="B389" s="986"/>
      <c r="C389" s="986"/>
      <c r="D389" s="1132"/>
      <c r="E389" s="77">
        <v>2018</v>
      </c>
      <c r="F389" s="297" t="s">
        <v>1478</v>
      </c>
      <c r="G389" s="61"/>
      <c r="H389" s="72"/>
      <c r="I389" s="72"/>
      <c r="J389" s="64"/>
      <c r="K389" s="63"/>
      <c r="L389" s="62"/>
      <c r="M389" s="755"/>
      <c r="N389" s="755"/>
      <c r="O389" s="755"/>
      <c r="P389" s="755"/>
      <c r="Q389" s="62"/>
      <c r="R389" s="60">
        <f t="shared" si="208"/>
        <v>0</v>
      </c>
      <c r="S389" s="72"/>
      <c r="T389" s="72"/>
      <c r="U389" s="60"/>
      <c r="V389" s="72"/>
      <c r="W389" s="72"/>
      <c r="X389" s="60"/>
      <c r="Y389" s="72"/>
      <c r="Z389" s="72"/>
      <c r="AA389" s="60"/>
      <c r="AB389" s="72"/>
      <c r="AC389" s="72"/>
      <c r="AD389" s="60"/>
      <c r="AE389" s="72"/>
      <c r="AF389" s="72"/>
      <c r="AG389" s="60"/>
      <c r="AH389" s="72"/>
      <c r="AI389" s="72"/>
      <c r="AJ389" s="60"/>
      <c r="AK389" s="60"/>
      <c r="AL389" s="51">
        <f t="shared" si="209"/>
        <v>0</v>
      </c>
      <c r="AM389" s="1090"/>
      <c r="AN389" s="1090"/>
      <c r="AO389" s="1090"/>
      <c r="AP389" s="1090"/>
      <c r="AQ389" s="351"/>
      <c r="AR389" s="970"/>
      <c r="AS389" s="970"/>
    </row>
    <row r="390" spans="1:45" customFormat="1" ht="25.5">
      <c r="A390" s="986" t="s">
        <v>1866</v>
      </c>
      <c r="B390" s="1007" t="s">
        <v>1477</v>
      </c>
      <c r="C390" s="986" t="s">
        <v>1867</v>
      </c>
      <c r="D390" s="986" t="s">
        <v>1865</v>
      </c>
      <c r="E390" s="77">
        <v>2017</v>
      </c>
      <c r="F390" s="297" t="s">
        <v>1479</v>
      </c>
      <c r="G390" s="756"/>
      <c r="H390" s="756"/>
      <c r="I390" s="756"/>
      <c r="J390" s="756"/>
      <c r="K390" s="756"/>
      <c r="L390" s="756"/>
      <c r="M390" s="756"/>
      <c r="N390" s="756"/>
      <c r="O390" s="756"/>
      <c r="P390" s="756"/>
      <c r="Q390" s="756"/>
      <c r="R390" s="756"/>
      <c r="S390" s="756"/>
      <c r="T390" s="756"/>
      <c r="U390" s="756"/>
      <c r="V390" s="756"/>
      <c r="W390" s="756"/>
      <c r="X390" s="756"/>
      <c r="Y390" s="756"/>
      <c r="Z390" s="756"/>
      <c r="AA390" s="756"/>
      <c r="AB390" s="756"/>
      <c r="AC390" s="756"/>
      <c r="AD390" s="756"/>
      <c r="AE390" s="756"/>
      <c r="AF390" s="756"/>
      <c r="AG390" s="756"/>
      <c r="AH390" s="756"/>
      <c r="AI390" s="756"/>
      <c r="AJ390" s="756"/>
      <c r="AK390" s="756"/>
      <c r="AL390" s="756"/>
      <c r="AM390" s="756"/>
      <c r="AN390" s="756"/>
      <c r="AO390" s="756"/>
      <c r="AP390" s="756"/>
      <c r="AQ390" s="756"/>
      <c r="AR390" s="756"/>
      <c r="AS390" s="756"/>
    </row>
    <row r="391" spans="1:45" customFormat="1" ht="25.5">
      <c r="A391" s="986"/>
      <c r="B391" s="1008"/>
      <c r="C391" s="986"/>
      <c r="D391" s="986"/>
      <c r="E391" s="77">
        <v>2017</v>
      </c>
      <c r="F391" s="297" t="s">
        <v>1483</v>
      </c>
      <c r="G391" s="756"/>
      <c r="H391" s="756"/>
      <c r="I391" s="756"/>
      <c r="J391" s="756"/>
      <c r="K391" s="756"/>
      <c r="L391" s="756"/>
      <c r="M391" s="756"/>
      <c r="N391" s="756"/>
      <c r="O391" s="756"/>
      <c r="P391" s="756"/>
      <c r="Q391" s="756"/>
      <c r="R391" s="756"/>
      <c r="S391" s="756"/>
      <c r="T391" s="756"/>
      <c r="U391" s="756"/>
      <c r="V391" s="756"/>
      <c r="W391" s="756"/>
      <c r="X391" s="756"/>
      <c r="Y391" s="756"/>
      <c r="Z391" s="756"/>
      <c r="AA391" s="756"/>
      <c r="AB391" s="756"/>
      <c r="AC391" s="756"/>
      <c r="AD391" s="756"/>
      <c r="AE391" s="756"/>
      <c r="AF391" s="756"/>
      <c r="AG391" s="756"/>
      <c r="AH391" s="756"/>
      <c r="AI391" s="756"/>
      <c r="AJ391" s="756"/>
      <c r="AK391" s="756"/>
      <c r="AL391" s="756"/>
      <c r="AM391" s="756"/>
      <c r="AN391" s="756"/>
      <c r="AO391" s="756"/>
      <c r="AP391" s="756"/>
      <c r="AQ391" s="756"/>
      <c r="AR391" s="756"/>
      <c r="AS391" s="756"/>
    </row>
    <row r="392" spans="1:45" customFormat="1" ht="25.5">
      <c r="A392" s="986"/>
      <c r="B392" s="1008"/>
      <c r="C392" s="986"/>
      <c r="D392" s="986"/>
      <c r="E392" s="77">
        <v>2017</v>
      </c>
      <c r="F392" s="297" t="s">
        <v>1480</v>
      </c>
      <c r="G392" s="756"/>
      <c r="H392" s="756"/>
      <c r="I392" s="756"/>
      <c r="J392" s="756"/>
      <c r="K392" s="756"/>
      <c r="L392" s="756"/>
      <c r="M392" s="756"/>
      <c r="N392" s="756"/>
      <c r="O392" s="756"/>
      <c r="P392" s="756"/>
      <c r="Q392" s="756"/>
      <c r="R392" s="756"/>
      <c r="S392" s="756"/>
      <c r="T392" s="756"/>
      <c r="U392" s="756"/>
      <c r="V392" s="756"/>
      <c r="W392" s="756"/>
      <c r="X392" s="756"/>
      <c r="Y392" s="756"/>
      <c r="Z392" s="756"/>
      <c r="AA392" s="756"/>
      <c r="AB392" s="756"/>
      <c r="AC392" s="756"/>
      <c r="AD392" s="756"/>
      <c r="AE392" s="756"/>
      <c r="AF392" s="756"/>
      <c r="AG392" s="756"/>
      <c r="AH392" s="756"/>
      <c r="AI392" s="756"/>
      <c r="AJ392" s="756"/>
      <c r="AK392" s="756"/>
      <c r="AL392" s="756"/>
      <c r="AM392" s="756"/>
      <c r="AN392" s="756"/>
      <c r="AO392" s="756"/>
      <c r="AP392" s="756"/>
      <c r="AQ392" s="756"/>
      <c r="AR392" s="756"/>
      <c r="AS392" s="756"/>
    </row>
    <row r="393" spans="1:45" customFormat="1" ht="63.75">
      <c r="A393" s="986"/>
      <c r="B393" s="1008"/>
      <c r="C393" s="986"/>
      <c r="D393" s="986"/>
      <c r="E393" s="77">
        <v>2017</v>
      </c>
      <c r="F393" s="297" t="s">
        <v>1868</v>
      </c>
      <c r="G393" s="756"/>
      <c r="H393" s="756"/>
      <c r="I393" s="756"/>
      <c r="J393" s="756"/>
      <c r="K393" s="756"/>
      <c r="L393" s="756"/>
      <c r="M393" s="756"/>
      <c r="N393" s="756"/>
      <c r="O393" s="756"/>
      <c r="P393" s="756"/>
      <c r="Q393" s="756"/>
      <c r="R393" s="756"/>
      <c r="S393" s="756"/>
      <c r="T393" s="756"/>
      <c r="U393" s="756"/>
      <c r="V393" s="756"/>
      <c r="W393" s="756"/>
      <c r="X393" s="756"/>
      <c r="Y393" s="756"/>
      <c r="Z393" s="756"/>
      <c r="AA393" s="756"/>
      <c r="AB393" s="756"/>
      <c r="AC393" s="756"/>
      <c r="AD393" s="756"/>
      <c r="AE393" s="756"/>
      <c r="AF393" s="756"/>
      <c r="AG393" s="756"/>
      <c r="AH393" s="756"/>
      <c r="AI393" s="756"/>
      <c r="AJ393" s="756"/>
      <c r="AK393" s="756"/>
      <c r="AL393" s="756"/>
      <c r="AM393" s="756"/>
      <c r="AN393" s="756"/>
      <c r="AO393" s="756"/>
      <c r="AP393" s="756"/>
      <c r="AQ393" s="756"/>
      <c r="AR393" s="756"/>
      <c r="AS393" s="756"/>
    </row>
    <row r="394" spans="1:45" customFormat="1" ht="25.5">
      <c r="A394" s="986"/>
      <c r="B394" s="1008"/>
      <c r="C394" s="986"/>
      <c r="D394" s="986"/>
      <c r="E394" s="77">
        <v>2018</v>
      </c>
      <c r="F394" s="297" t="s">
        <v>1481</v>
      </c>
      <c r="G394" s="756"/>
      <c r="H394" s="756"/>
      <c r="I394" s="756"/>
      <c r="J394" s="756"/>
      <c r="K394" s="756"/>
      <c r="L394" s="756"/>
      <c r="M394" s="756"/>
      <c r="N394" s="756"/>
      <c r="O394" s="756"/>
      <c r="P394" s="756"/>
      <c r="Q394" s="756"/>
      <c r="R394" s="756"/>
      <c r="S394" s="756"/>
      <c r="T394" s="756"/>
      <c r="U394" s="756"/>
      <c r="V394" s="756"/>
      <c r="W394" s="756"/>
      <c r="X394" s="756"/>
      <c r="Y394" s="756"/>
      <c r="Z394" s="756"/>
      <c r="AA394" s="756"/>
      <c r="AB394" s="756"/>
      <c r="AC394" s="756"/>
      <c r="AD394" s="756"/>
      <c r="AE394" s="756"/>
      <c r="AF394" s="756"/>
      <c r="AG394" s="756"/>
      <c r="AH394" s="756"/>
      <c r="AI394" s="756"/>
      <c r="AJ394" s="756"/>
      <c r="AK394" s="756"/>
      <c r="AL394" s="756"/>
      <c r="AM394" s="756"/>
      <c r="AN394" s="756"/>
      <c r="AO394" s="756"/>
      <c r="AP394" s="756"/>
      <c r="AQ394" s="756"/>
      <c r="AR394" s="756"/>
      <c r="AS394" s="756"/>
    </row>
    <row r="395" spans="1:45" customFormat="1" ht="25.5">
      <c r="A395" s="986"/>
      <c r="B395" s="1008"/>
      <c r="C395" s="986"/>
      <c r="D395" s="986"/>
      <c r="E395" s="77">
        <v>2018</v>
      </c>
      <c r="F395" s="297" t="s">
        <v>1484</v>
      </c>
      <c r="G395" s="756"/>
      <c r="H395" s="756"/>
      <c r="I395" s="756"/>
      <c r="J395" s="756"/>
      <c r="K395" s="756"/>
      <c r="L395" s="756"/>
      <c r="M395" s="756"/>
      <c r="N395" s="756"/>
      <c r="O395" s="756"/>
      <c r="P395" s="756"/>
      <c r="Q395" s="756"/>
      <c r="R395" s="756"/>
      <c r="S395" s="756"/>
      <c r="T395" s="756"/>
      <c r="U395" s="756"/>
      <c r="V395" s="756"/>
      <c r="W395" s="756"/>
      <c r="X395" s="756"/>
      <c r="Y395" s="756"/>
      <c r="Z395" s="756"/>
      <c r="AA395" s="756"/>
      <c r="AB395" s="756"/>
      <c r="AC395" s="756"/>
      <c r="AD395" s="756"/>
      <c r="AE395" s="756"/>
      <c r="AF395" s="756"/>
      <c r="AG395" s="756"/>
      <c r="AH395" s="756"/>
      <c r="AI395" s="756"/>
      <c r="AJ395" s="756"/>
      <c r="AK395" s="756"/>
      <c r="AL395" s="756"/>
      <c r="AM395" s="756"/>
      <c r="AN395" s="756"/>
      <c r="AO395" s="756"/>
      <c r="AP395" s="756"/>
      <c r="AQ395" s="756"/>
      <c r="AR395" s="756"/>
      <c r="AS395" s="756"/>
    </row>
    <row r="396" spans="1:45" customFormat="1" ht="25.5">
      <c r="A396" s="986"/>
      <c r="B396" s="1009"/>
      <c r="C396" s="986"/>
      <c r="D396" s="986"/>
      <c r="E396" s="77">
        <v>2018</v>
      </c>
      <c r="F396" s="297" t="s">
        <v>1482</v>
      </c>
      <c r="G396" s="756"/>
      <c r="H396" s="756"/>
      <c r="I396" s="756"/>
      <c r="J396" s="756"/>
      <c r="K396" s="756"/>
      <c r="L396" s="756"/>
      <c r="M396" s="756"/>
      <c r="N396" s="756"/>
      <c r="O396" s="756"/>
      <c r="P396" s="756"/>
      <c r="Q396" s="756"/>
      <c r="R396" s="756"/>
      <c r="S396" s="756"/>
      <c r="T396" s="756"/>
      <c r="U396" s="756"/>
      <c r="V396" s="756"/>
      <c r="W396" s="756"/>
      <c r="X396" s="756"/>
      <c r="Y396" s="756"/>
      <c r="Z396" s="756"/>
      <c r="AA396" s="756"/>
      <c r="AB396" s="756"/>
      <c r="AC396" s="756"/>
      <c r="AD396" s="756"/>
      <c r="AE396" s="756"/>
      <c r="AF396" s="756"/>
      <c r="AG396" s="756"/>
      <c r="AH396" s="756"/>
      <c r="AI396" s="756"/>
      <c r="AJ396" s="756"/>
      <c r="AK396" s="756"/>
      <c r="AL396" s="756"/>
      <c r="AM396" s="756"/>
      <c r="AN396" s="756"/>
      <c r="AO396" s="756"/>
      <c r="AP396" s="756"/>
      <c r="AQ396" s="756"/>
      <c r="AR396" s="756"/>
      <c r="AS396" s="756"/>
    </row>
    <row r="397" spans="1:45" customFormat="1" ht="38.25">
      <c r="A397" s="986" t="s">
        <v>1869</v>
      </c>
      <c r="B397" s="1007" t="s">
        <v>1477</v>
      </c>
      <c r="C397" s="986" t="s">
        <v>1870</v>
      </c>
      <c r="D397" s="986"/>
      <c r="E397" s="77">
        <v>2017</v>
      </c>
      <c r="F397" s="297" t="s">
        <v>1485</v>
      </c>
      <c r="G397" s="756"/>
      <c r="H397" s="756"/>
      <c r="I397" s="756"/>
      <c r="J397" s="756"/>
      <c r="K397" s="756"/>
      <c r="L397" s="756"/>
      <c r="M397" s="756"/>
      <c r="N397" s="756"/>
      <c r="O397" s="756"/>
      <c r="P397" s="756"/>
      <c r="Q397" s="756">
        <v>80000</v>
      </c>
      <c r="R397" s="756">
        <v>80000</v>
      </c>
      <c r="S397" s="756"/>
      <c r="T397" s="756"/>
      <c r="U397" s="756"/>
      <c r="V397" s="756"/>
      <c r="W397" s="756"/>
      <c r="X397" s="756"/>
      <c r="Y397" s="756"/>
      <c r="Z397" s="756"/>
      <c r="AA397" s="756"/>
      <c r="AB397" s="756"/>
      <c r="AC397" s="756"/>
      <c r="AD397" s="756"/>
      <c r="AE397" s="756"/>
      <c r="AF397" s="756"/>
      <c r="AG397" s="756"/>
      <c r="AH397" s="756"/>
      <c r="AI397" s="756"/>
      <c r="AJ397" s="756"/>
      <c r="AK397" s="756"/>
      <c r="AL397" s="756">
        <f>AJ397+AG397+AD397+AA397+X397+U397+R397+J397+AK397</f>
        <v>80000</v>
      </c>
      <c r="AM397" s="756"/>
      <c r="AN397" s="756"/>
      <c r="AO397" s="756">
        <v>80000</v>
      </c>
      <c r="AP397" s="756"/>
      <c r="AQ397" s="756"/>
      <c r="AR397" s="756">
        <v>80000</v>
      </c>
      <c r="AS397" s="756"/>
    </row>
    <row r="398" spans="1:45" customFormat="1" ht="38.25">
      <c r="A398" s="986"/>
      <c r="B398" s="1008"/>
      <c r="C398" s="986"/>
      <c r="D398" s="986"/>
      <c r="E398" s="77">
        <v>2017</v>
      </c>
      <c r="F398" s="297" t="s">
        <v>1489</v>
      </c>
      <c r="G398" s="756"/>
      <c r="H398" s="756"/>
      <c r="I398" s="756"/>
      <c r="J398" s="756"/>
      <c r="K398" s="756"/>
      <c r="L398" s="756"/>
      <c r="M398" s="756"/>
      <c r="N398" s="756"/>
      <c r="O398" s="756"/>
      <c r="P398" s="756"/>
      <c r="Q398" s="756"/>
      <c r="R398" s="756">
        <v>5000</v>
      </c>
      <c r="S398" s="756"/>
      <c r="T398" s="756"/>
      <c r="U398" s="756"/>
      <c r="V398" s="756"/>
      <c r="W398" s="756"/>
      <c r="X398" s="756"/>
      <c r="Y398" s="756"/>
      <c r="Z398" s="756"/>
      <c r="AA398" s="756"/>
      <c r="AB398" s="756"/>
      <c r="AC398" s="756"/>
      <c r="AD398" s="756"/>
      <c r="AE398" s="756"/>
      <c r="AF398" s="756"/>
      <c r="AG398" s="756"/>
      <c r="AH398" s="756"/>
      <c r="AI398" s="756"/>
      <c r="AJ398" s="756"/>
      <c r="AK398" s="756"/>
      <c r="AL398" s="756">
        <f>AJ398+AG398+AD398+AA398+X398+U398+R398+J398+AK398</f>
        <v>5000</v>
      </c>
      <c r="AM398" s="756"/>
      <c r="AN398" s="756"/>
      <c r="AO398" s="756">
        <v>5000</v>
      </c>
      <c r="AP398" s="756"/>
      <c r="AQ398" s="756"/>
      <c r="AR398" s="756">
        <v>5000</v>
      </c>
      <c r="AS398" s="756"/>
    </row>
    <row r="399" spans="1:45" customFormat="1" ht="15">
      <c r="A399" s="986"/>
      <c r="B399" s="1008"/>
      <c r="C399" s="986"/>
      <c r="D399" s="986"/>
      <c r="E399" s="77">
        <v>2017</v>
      </c>
      <c r="F399" s="297" t="s">
        <v>1486</v>
      </c>
      <c r="G399" s="756"/>
      <c r="H399" s="756"/>
      <c r="I399" s="756"/>
      <c r="J399" s="756"/>
      <c r="K399" s="756"/>
      <c r="L399" s="756"/>
      <c r="M399" s="756"/>
      <c r="N399" s="756"/>
      <c r="O399" s="756"/>
      <c r="P399" s="756"/>
      <c r="Q399" s="756"/>
      <c r="R399" s="756"/>
      <c r="S399" s="756"/>
      <c r="T399" s="756"/>
      <c r="U399" s="756"/>
      <c r="V399" s="756"/>
      <c r="W399" s="756"/>
      <c r="X399" s="756"/>
      <c r="Y399" s="756"/>
      <c r="Z399" s="756"/>
      <c r="AA399" s="756"/>
      <c r="AB399" s="756"/>
      <c r="AC399" s="756"/>
      <c r="AD399" s="756"/>
      <c r="AE399" s="756"/>
      <c r="AF399" s="756"/>
      <c r="AG399" s="756"/>
      <c r="AH399" s="756"/>
      <c r="AI399" s="756"/>
      <c r="AJ399" s="756"/>
      <c r="AK399" s="756"/>
      <c r="AL399" s="756"/>
      <c r="AM399" s="756"/>
      <c r="AN399" s="756"/>
      <c r="AO399" s="756"/>
      <c r="AP399" s="756"/>
      <c r="AQ399" s="756"/>
      <c r="AR399" s="756"/>
      <c r="AS399" s="756"/>
    </row>
    <row r="400" spans="1:45" customFormat="1" ht="15">
      <c r="A400" s="986"/>
      <c r="B400" s="1008"/>
      <c r="C400" s="986"/>
      <c r="D400" s="986"/>
      <c r="E400" s="77">
        <v>2017</v>
      </c>
      <c r="F400" s="297" t="s">
        <v>1490</v>
      </c>
      <c r="G400" s="756"/>
      <c r="H400" s="756"/>
      <c r="I400" s="756"/>
      <c r="J400" s="756"/>
      <c r="K400" s="756"/>
      <c r="L400" s="756"/>
      <c r="M400" s="756"/>
      <c r="N400" s="756"/>
      <c r="O400" s="756"/>
      <c r="P400" s="756"/>
      <c r="Q400" s="756"/>
      <c r="R400" s="756"/>
      <c r="S400" s="756"/>
      <c r="T400" s="756"/>
      <c r="U400" s="756"/>
      <c r="V400" s="756"/>
      <c r="W400" s="756"/>
      <c r="X400" s="756"/>
      <c r="Y400" s="756"/>
      <c r="Z400" s="756"/>
      <c r="AA400" s="756"/>
      <c r="AB400" s="756"/>
      <c r="AC400" s="756"/>
      <c r="AD400" s="756"/>
      <c r="AE400" s="756"/>
      <c r="AF400" s="756"/>
      <c r="AG400" s="756"/>
      <c r="AH400" s="756"/>
      <c r="AI400" s="756"/>
      <c r="AJ400" s="756"/>
      <c r="AK400" s="756"/>
      <c r="AL400" s="756"/>
      <c r="AM400" s="756"/>
      <c r="AN400" s="756"/>
      <c r="AO400" s="756"/>
      <c r="AP400" s="756"/>
      <c r="AQ400" s="756"/>
      <c r="AR400" s="756"/>
      <c r="AS400" s="756"/>
    </row>
    <row r="401" spans="1:45" customFormat="1" ht="15">
      <c r="A401" s="986"/>
      <c r="B401" s="1008"/>
      <c r="C401" s="986"/>
      <c r="D401" s="986"/>
      <c r="E401" s="77">
        <v>2017</v>
      </c>
      <c r="F401" s="297" t="s">
        <v>1487</v>
      </c>
      <c r="G401" s="756"/>
      <c r="H401" s="756"/>
      <c r="I401" s="756"/>
      <c r="J401" s="756"/>
      <c r="K401" s="756"/>
      <c r="L401" s="756"/>
      <c r="M401" s="756"/>
      <c r="N401" s="756"/>
      <c r="O401" s="756"/>
      <c r="P401" s="756"/>
      <c r="Q401" s="756"/>
      <c r="R401" s="756"/>
      <c r="S401" s="756"/>
      <c r="T401" s="756"/>
      <c r="U401" s="756"/>
      <c r="V401" s="756"/>
      <c r="W401" s="756"/>
      <c r="X401" s="756"/>
      <c r="Y401" s="756"/>
      <c r="Z401" s="756"/>
      <c r="AA401" s="756"/>
      <c r="AB401" s="756"/>
      <c r="AC401" s="756"/>
      <c r="AD401" s="756"/>
      <c r="AE401" s="756"/>
      <c r="AF401" s="756"/>
      <c r="AG401" s="756"/>
      <c r="AH401" s="756"/>
      <c r="AI401" s="756"/>
      <c r="AJ401" s="756"/>
      <c r="AK401" s="756"/>
      <c r="AL401" s="756"/>
      <c r="AM401" s="756"/>
      <c r="AN401" s="756"/>
      <c r="AO401" s="756"/>
      <c r="AP401" s="756"/>
      <c r="AQ401" s="756"/>
      <c r="AR401" s="756"/>
      <c r="AS401" s="756"/>
    </row>
    <row r="402" spans="1:45" customFormat="1" ht="15">
      <c r="A402" s="986"/>
      <c r="B402" s="1008"/>
      <c r="C402" s="986"/>
      <c r="D402" s="986"/>
      <c r="E402" s="77">
        <v>2018</v>
      </c>
      <c r="F402" s="297" t="s">
        <v>1871</v>
      </c>
      <c r="G402" s="756"/>
      <c r="H402" s="756"/>
      <c r="I402" s="756"/>
      <c r="J402" s="756"/>
      <c r="K402" s="756"/>
      <c r="L402" s="756"/>
      <c r="M402" s="756"/>
      <c r="N402" s="756"/>
      <c r="O402" s="756"/>
      <c r="P402" s="756"/>
      <c r="Q402" s="756"/>
      <c r="R402" s="756"/>
      <c r="S402" s="756"/>
      <c r="T402" s="756"/>
      <c r="U402" s="756"/>
      <c r="V402" s="756"/>
      <c r="W402" s="756"/>
      <c r="X402" s="756"/>
      <c r="Y402" s="756"/>
      <c r="Z402" s="756"/>
      <c r="AA402" s="756"/>
      <c r="AB402" s="756"/>
      <c r="AC402" s="756"/>
      <c r="AD402" s="756"/>
      <c r="AE402" s="756"/>
      <c r="AF402" s="756"/>
      <c r="AG402" s="756"/>
      <c r="AH402" s="756"/>
      <c r="AI402" s="756"/>
      <c r="AJ402" s="756"/>
      <c r="AK402" s="756"/>
      <c r="AL402" s="756"/>
      <c r="AM402" s="756"/>
      <c r="AN402" s="756"/>
      <c r="AO402" s="756"/>
      <c r="AP402" s="756"/>
      <c r="AQ402" s="756"/>
      <c r="AR402" s="756"/>
      <c r="AS402" s="756"/>
    </row>
    <row r="403" spans="1:45" customFormat="1" ht="15">
      <c r="A403" s="986"/>
      <c r="B403" s="1008"/>
      <c r="C403" s="986"/>
      <c r="D403" s="986"/>
      <c r="E403" s="77">
        <v>2018</v>
      </c>
      <c r="F403" s="297" t="s">
        <v>1491</v>
      </c>
      <c r="G403" s="756"/>
      <c r="H403" s="756"/>
      <c r="I403" s="756"/>
      <c r="J403" s="756"/>
      <c r="K403" s="756"/>
      <c r="L403" s="756"/>
      <c r="M403" s="756"/>
      <c r="N403" s="756"/>
      <c r="O403" s="756"/>
      <c r="P403" s="756"/>
      <c r="Q403" s="756"/>
      <c r="R403" s="756"/>
      <c r="S403" s="756"/>
      <c r="T403" s="756"/>
      <c r="U403" s="756"/>
      <c r="V403" s="756"/>
      <c r="W403" s="756"/>
      <c r="X403" s="756"/>
      <c r="Y403" s="756"/>
      <c r="Z403" s="756"/>
      <c r="AA403" s="756"/>
      <c r="AB403" s="756"/>
      <c r="AC403" s="756"/>
      <c r="AD403" s="756"/>
      <c r="AE403" s="756"/>
      <c r="AF403" s="756"/>
      <c r="AG403" s="756"/>
      <c r="AH403" s="756"/>
      <c r="AI403" s="756"/>
      <c r="AJ403" s="756"/>
      <c r="AK403" s="756"/>
      <c r="AL403" s="756"/>
      <c r="AM403" s="756"/>
      <c r="AN403" s="756"/>
      <c r="AO403" s="756"/>
      <c r="AP403" s="756"/>
      <c r="AQ403" s="756"/>
      <c r="AR403" s="756"/>
      <c r="AS403" s="756"/>
    </row>
    <row r="404" spans="1:45" customFormat="1" ht="38.25">
      <c r="A404" s="986"/>
      <c r="B404" s="1008"/>
      <c r="C404" s="986"/>
      <c r="D404" s="986"/>
      <c r="E404" s="77">
        <v>2018</v>
      </c>
      <c r="F404" s="297" t="s">
        <v>1493</v>
      </c>
      <c r="G404" s="756"/>
      <c r="H404" s="756"/>
      <c r="I404" s="756"/>
      <c r="J404" s="756"/>
      <c r="K404" s="756"/>
      <c r="L404" s="756"/>
      <c r="M404" s="756"/>
      <c r="N404" s="756"/>
      <c r="O404" s="756"/>
      <c r="P404" s="756"/>
      <c r="Q404" s="756"/>
      <c r="R404" s="756">
        <v>2500</v>
      </c>
      <c r="S404" s="756"/>
      <c r="T404" s="756"/>
      <c r="U404" s="756"/>
      <c r="V404" s="756"/>
      <c r="W404" s="756"/>
      <c r="X404" s="756"/>
      <c r="Y404" s="756"/>
      <c r="Z404" s="756"/>
      <c r="AA404" s="756"/>
      <c r="AB404" s="756"/>
      <c r="AC404" s="756"/>
      <c r="AD404" s="756"/>
      <c r="AE404" s="756"/>
      <c r="AF404" s="756"/>
      <c r="AG404" s="756"/>
      <c r="AH404" s="756"/>
      <c r="AI404" s="756"/>
      <c r="AJ404" s="756"/>
      <c r="AK404" s="756"/>
      <c r="AL404" s="756">
        <f>AJ404+AG404+AD404+AA404+X404+U404+R404+J404+AK404</f>
        <v>2500</v>
      </c>
      <c r="AM404" s="756"/>
      <c r="AN404" s="756"/>
      <c r="AO404" s="756">
        <v>2500</v>
      </c>
      <c r="AP404" s="756"/>
      <c r="AQ404" s="756"/>
      <c r="AR404" s="756"/>
      <c r="AS404" s="756">
        <v>2500</v>
      </c>
    </row>
    <row r="405" spans="1:45" customFormat="1" ht="15">
      <c r="A405" s="986"/>
      <c r="B405" s="1008"/>
      <c r="C405" s="986"/>
      <c r="D405" s="986"/>
      <c r="E405" s="77">
        <v>2018</v>
      </c>
      <c r="F405" s="297" t="s">
        <v>1487</v>
      </c>
      <c r="G405" s="756"/>
      <c r="H405" s="756"/>
      <c r="I405" s="756"/>
      <c r="J405" s="756"/>
      <c r="K405" s="756"/>
      <c r="L405" s="756"/>
      <c r="M405" s="756"/>
      <c r="N405" s="756"/>
      <c r="O405" s="756"/>
      <c r="P405" s="756"/>
      <c r="Q405" s="756"/>
      <c r="R405" s="756"/>
      <c r="S405" s="756"/>
      <c r="T405" s="756"/>
      <c r="U405" s="756"/>
      <c r="V405" s="756"/>
      <c r="W405" s="756"/>
      <c r="X405" s="756"/>
      <c r="Y405" s="756"/>
      <c r="Z405" s="756"/>
      <c r="AA405" s="756"/>
      <c r="AB405" s="756"/>
      <c r="AC405" s="756"/>
      <c r="AD405" s="756"/>
      <c r="AE405" s="756"/>
      <c r="AF405" s="756"/>
      <c r="AG405" s="756"/>
      <c r="AH405" s="756"/>
      <c r="AI405" s="756"/>
      <c r="AJ405" s="756"/>
      <c r="AK405" s="756"/>
      <c r="AL405" s="756"/>
      <c r="AM405" s="756"/>
      <c r="AN405" s="756"/>
      <c r="AO405" s="756"/>
      <c r="AP405" s="756"/>
      <c r="AQ405" s="756"/>
      <c r="AR405" s="756"/>
      <c r="AS405" s="756"/>
    </row>
    <row r="406" spans="1:45" customFormat="1" ht="25.5">
      <c r="A406" s="986"/>
      <c r="B406" s="1009"/>
      <c r="C406" s="986"/>
      <c r="D406" s="986"/>
      <c r="E406" s="77">
        <v>2018</v>
      </c>
      <c r="F406" s="297" t="s">
        <v>1492</v>
      </c>
      <c r="G406" s="756"/>
      <c r="H406" s="756"/>
      <c r="I406" s="756"/>
      <c r="J406" s="756"/>
      <c r="K406" s="756"/>
      <c r="L406" s="756"/>
      <c r="M406" s="756"/>
      <c r="N406" s="756"/>
      <c r="O406" s="756"/>
      <c r="P406" s="756"/>
      <c r="Q406" s="756"/>
      <c r="R406" s="756"/>
      <c r="S406" s="756"/>
      <c r="T406" s="756"/>
      <c r="U406" s="756"/>
      <c r="V406" s="756"/>
      <c r="W406" s="756"/>
      <c r="X406" s="756"/>
      <c r="Y406" s="756"/>
      <c r="Z406" s="756"/>
      <c r="AA406" s="756"/>
      <c r="AB406" s="756"/>
      <c r="AC406" s="756"/>
      <c r="AD406" s="756"/>
      <c r="AE406" s="756"/>
      <c r="AF406" s="756"/>
      <c r="AG406" s="756"/>
      <c r="AH406" s="756"/>
      <c r="AI406" s="756"/>
      <c r="AJ406" s="756"/>
      <c r="AK406" s="756"/>
      <c r="AL406" s="756"/>
      <c r="AM406" s="756"/>
      <c r="AN406" s="756"/>
      <c r="AO406" s="756"/>
      <c r="AP406" s="756"/>
      <c r="AQ406" s="756"/>
      <c r="AR406" s="756"/>
      <c r="AS406" s="756"/>
    </row>
    <row r="407" spans="1:45" customFormat="1" ht="15" customHeight="1">
      <c r="A407" s="1123" t="s">
        <v>1872</v>
      </c>
      <c r="B407" s="1007" t="s">
        <v>1477</v>
      </c>
      <c r="C407" s="986" t="s">
        <v>1873</v>
      </c>
      <c r="D407" s="986"/>
      <c r="E407" s="77">
        <v>2017</v>
      </c>
      <c r="F407" s="297" t="s">
        <v>1494</v>
      </c>
      <c r="G407" s="756"/>
      <c r="H407" s="756"/>
      <c r="I407" s="756"/>
      <c r="J407" s="756"/>
      <c r="K407" s="756"/>
      <c r="L407" s="756"/>
      <c r="M407" s="756"/>
      <c r="N407" s="756"/>
      <c r="O407" s="756"/>
      <c r="P407" s="756"/>
      <c r="Q407" s="756"/>
      <c r="R407" s="756"/>
      <c r="S407" s="756"/>
      <c r="T407" s="756"/>
      <c r="U407" s="756"/>
      <c r="V407" s="756"/>
      <c r="W407" s="756"/>
      <c r="X407" s="756"/>
      <c r="Y407" s="756"/>
      <c r="Z407" s="756"/>
      <c r="AA407" s="756"/>
      <c r="AB407" s="756"/>
      <c r="AC407" s="756"/>
      <c r="AD407" s="756"/>
      <c r="AE407" s="756"/>
      <c r="AF407" s="756"/>
      <c r="AG407" s="756"/>
      <c r="AH407" s="756"/>
      <c r="AI407" s="756"/>
      <c r="AJ407" s="756"/>
      <c r="AK407" s="756"/>
      <c r="AL407" s="756"/>
      <c r="AM407" s="756"/>
      <c r="AN407" s="756"/>
      <c r="AO407" s="756"/>
      <c r="AP407" s="756"/>
      <c r="AQ407" s="756"/>
      <c r="AR407" s="756"/>
      <c r="AS407" s="756"/>
    </row>
    <row r="408" spans="1:45" customFormat="1" ht="38.25">
      <c r="A408" s="1123"/>
      <c r="B408" s="1008"/>
      <c r="C408" s="986"/>
      <c r="D408" s="986"/>
      <c r="E408" s="77">
        <v>2017</v>
      </c>
      <c r="F408" s="297" t="s">
        <v>1499</v>
      </c>
      <c r="G408" s="756"/>
      <c r="H408" s="756"/>
      <c r="I408" s="756"/>
      <c r="J408" s="756"/>
      <c r="K408" s="756"/>
      <c r="L408" s="756"/>
      <c r="M408" s="756"/>
      <c r="N408" s="756"/>
      <c r="O408" s="756"/>
      <c r="P408" s="756"/>
      <c r="Q408" s="756"/>
      <c r="R408" s="756"/>
      <c r="S408" s="756"/>
      <c r="T408" s="756"/>
      <c r="U408" s="756"/>
      <c r="V408" s="756"/>
      <c r="W408" s="756"/>
      <c r="X408" s="756"/>
      <c r="Y408" s="756"/>
      <c r="Z408" s="756"/>
      <c r="AA408" s="756"/>
      <c r="AB408" s="756"/>
      <c r="AC408" s="756"/>
      <c r="AD408" s="756"/>
      <c r="AE408" s="756"/>
      <c r="AF408" s="756"/>
      <c r="AG408" s="756"/>
      <c r="AH408" s="756"/>
      <c r="AI408" s="756"/>
      <c r="AJ408" s="756"/>
      <c r="AK408" s="756"/>
      <c r="AL408" s="756"/>
      <c r="AM408" s="756"/>
      <c r="AN408" s="756"/>
      <c r="AO408" s="756"/>
      <c r="AP408" s="756"/>
      <c r="AQ408" s="756"/>
      <c r="AR408" s="756"/>
      <c r="AS408" s="756"/>
    </row>
    <row r="409" spans="1:45" customFormat="1" ht="38.25">
      <c r="A409" s="1123"/>
      <c r="B409" s="1008"/>
      <c r="C409" s="986"/>
      <c r="D409" s="986"/>
      <c r="E409" s="77">
        <v>2017</v>
      </c>
      <c r="F409" s="297" t="s">
        <v>1495</v>
      </c>
      <c r="G409" s="756"/>
      <c r="H409" s="756"/>
      <c r="I409" s="756"/>
      <c r="J409" s="756"/>
      <c r="K409" s="756"/>
      <c r="L409" s="756"/>
      <c r="M409" s="756"/>
      <c r="N409" s="756"/>
      <c r="O409" s="756"/>
      <c r="P409" s="756"/>
      <c r="Q409" s="756"/>
      <c r="R409" s="756"/>
      <c r="S409" s="756"/>
      <c r="T409" s="756"/>
      <c r="U409" s="756"/>
      <c r="V409" s="756"/>
      <c r="W409" s="756"/>
      <c r="X409" s="756">
        <v>30000</v>
      </c>
      <c r="Y409" s="756"/>
      <c r="Z409" s="756"/>
      <c r="AA409" s="756"/>
      <c r="AB409" s="756"/>
      <c r="AC409" s="756"/>
      <c r="AD409" s="756"/>
      <c r="AE409" s="756"/>
      <c r="AF409" s="756"/>
      <c r="AG409" s="756"/>
      <c r="AH409" s="756"/>
      <c r="AI409" s="756"/>
      <c r="AJ409" s="756"/>
      <c r="AK409" s="756"/>
      <c r="AL409" s="756">
        <f>AJ409+AG409+AD409+AA409+X409+U409+R409+J409+AK409</f>
        <v>30000</v>
      </c>
      <c r="AM409" s="756"/>
      <c r="AN409" s="756"/>
      <c r="AO409" s="756">
        <v>30000</v>
      </c>
      <c r="AP409" s="756"/>
      <c r="AQ409" s="756"/>
      <c r="AR409" s="756">
        <f>AP409+AM409+AJ409+AG409+AD409+AA409+X409+P409+AQ409</f>
        <v>30000</v>
      </c>
      <c r="AS409" s="756"/>
    </row>
    <row r="410" spans="1:45" customFormat="1" ht="38.25">
      <c r="A410" s="1123"/>
      <c r="B410" s="1008"/>
      <c r="C410" s="986"/>
      <c r="D410" s="986"/>
      <c r="E410" s="77">
        <v>2018</v>
      </c>
      <c r="F410" s="297" t="s">
        <v>1496</v>
      </c>
      <c r="G410" s="756"/>
      <c r="H410" s="756"/>
      <c r="I410" s="756"/>
      <c r="J410" s="756"/>
      <c r="K410" s="756"/>
      <c r="L410" s="756"/>
      <c r="M410" s="756"/>
      <c r="N410" s="756"/>
      <c r="O410" s="756"/>
      <c r="P410" s="756"/>
      <c r="Q410" s="756"/>
      <c r="R410" s="756"/>
      <c r="S410" s="756"/>
      <c r="T410" s="756"/>
      <c r="U410" s="756"/>
      <c r="V410" s="756"/>
      <c r="W410" s="756"/>
      <c r="X410" s="756">
        <v>5000</v>
      </c>
      <c r="Y410" s="756"/>
      <c r="Z410" s="756"/>
      <c r="AA410" s="756"/>
      <c r="AB410" s="756"/>
      <c r="AC410" s="756"/>
      <c r="AD410" s="756"/>
      <c r="AE410" s="756"/>
      <c r="AF410" s="756"/>
      <c r="AG410" s="756"/>
      <c r="AH410" s="756"/>
      <c r="AI410" s="756"/>
      <c r="AJ410" s="756"/>
      <c r="AK410" s="756"/>
      <c r="AL410" s="756">
        <f>AJ410+AG410+AD410+AA410+X410+U410+R410+J410+AK410</f>
        <v>5000</v>
      </c>
      <c r="AM410" s="756"/>
      <c r="AN410" s="756"/>
      <c r="AO410" s="756">
        <f>AM410+AJ410+AG410+AD410+AA410+X410+U410+M410+AN410</f>
        <v>5000</v>
      </c>
      <c r="AP410" s="756"/>
      <c r="AQ410" s="756"/>
      <c r="AR410" s="756"/>
      <c r="AS410" s="756">
        <v>5000</v>
      </c>
    </row>
    <row r="411" spans="1:45" customFormat="1" ht="25.5">
      <c r="A411" s="1123"/>
      <c r="B411" s="1008"/>
      <c r="C411" s="986"/>
      <c r="D411" s="986"/>
      <c r="E411" s="77">
        <v>2018</v>
      </c>
      <c r="F411" s="297" t="s">
        <v>1500</v>
      </c>
      <c r="G411" s="756"/>
      <c r="H411" s="756"/>
      <c r="I411" s="756"/>
      <c r="J411" s="756"/>
      <c r="K411" s="756"/>
      <c r="L411" s="756"/>
      <c r="M411" s="756"/>
      <c r="N411" s="756"/>
      <c r="O411" s="756"/>
      <c r="P411" s="756"/>
      <c r="Q411" s="756"/>
      <c r="R411" s="756"/>
      <c r="S411" s="756"/>
      <c r="T411" s="756"/>
      <c r="U411" s="756"/>
      <c r="V411" s="756"/>
      <c r="W411" s="756"/>
      <c r="X411" s="756"/>
      <c r="Y411" s="756"/>
      <c r="Z411" s="756"/>
      <c r="AA411" s="756"/>
      <c r="AB411" s="756"/>
      <c r="AC411" s="756"/>
      <c r="AD411" s="756"/>
      <c r="AE411" s="756"/>
      <c r="AF411" s="756"/>
      <c r="AG411" s="756"/>
      <c r="AH411" s="756"/>
      <c r="AI411" s="756"/>
      <c r="AJ411" s="756"/>
      <c r="AK411" s="756"/>
      <c r="AL411" s="756"/>
      <c r="AM411" s="756"/>
      <c r="AN411" s="756"/>
      <c r="AO411" s="756"/>
      <c r="AP411" s="756"/>
      <c r="AQ411" s="756"/>
      <c r="AR411" s="756"/>
      <c r="AS411" s="756"/>
    </row>
    <row r="412" spans="1:45" customFormat="1" ht="38.25">
      <c r="A412" s="1123"/>
      <c r="B412" s="1008"/>
      <c r="C412" s="986"/>
      <c r="D412" s="986"/>
      <c r="E412" s="77">
        <v>2018</v>
      </c>
      <c r="F412" s="297" t="s">
        <v>1497</v>
      </c>
      <c r="G412" s="756"/>
      <c r="H412" s="756"/>
      <c r="I412" s="756"/>
      <c r="J412" s="756"/>
      <c r="K412" s="756"/>
      <c r="L412" s="756"/>
      <c r="M412" s="756"/>
      <c r="N412" s="756"/>
      <c r="O412" s="756"/>
      <c r="P412" s="756"/>
      <c r="Q412" s="756"/>
      <c r="R412" s="756">
        <v>2500</v>
      </c>
      <c r="S412" s="756"/>
      <c r="T412" s="756"/>
      <c r="U412" s="756"/>
      <c r="V412" s="756"/>
      <c r="W412" s="756"/>
      <c r="X412" s="756"/>
      <c r="Y412" s="756"/>
      <c r="Z412" s="756"/>
      <c r="AA412" s="756"/>
      <c r="AB412" s="756"/>
      <c r="AC412" s="756"/>
      <c r="AD412" s="756"/>
      <c r="AE412" s="756"/>
      <c r="AF412" s="756"/>
      <c r="AG412" s="756"/>
      <c r="AH412" s="756"/>
      <c r="AI412" s="756"/>
      <c r="AJ412" s="756"/>
      <c r="AK412" s="756"/>
      <c r="AL412" s="756">
        <f>AJ412+AG412+AD412+AA412+X412+U412+R412+J412+AK412</f>
        <v>2500</v>
      </c>
      <c r="AM412" s="756"/>
      <c r="AN412" s="756"/>
      <c r="AO412" s="756">
        <v>2500</v>
      </c>
      <c r="AP412" s="756"/>
      <c r="AQ412" s="756"/>
      <c r="AR412" s="756"/>
      <c r="AS412" s="756">
        <v>2500</v>
      </c>
    </row>
    <row r="413" spans="1:45" customFormat="1" ht="38.25">
      <c r="A413" s="1123"/>
      <c r="B413" s="1009"/>
      <c r="C413" s="986"/>
      <c r="D413" s="986"/>
      <c r="E413" s="77">
        <v>2018</v>
      </c>
      <c r="F413" s="297" t="s">
        <v>1501</v>
      </c>
      <c r="G413" s="756"/>
      <c r="H413" s="756"/>
      <c r="I413" s="756"/>
      <c r="J413" s="756"/>
      <c r="K413" s="756"/>
      <c r="L413" s="756"/>
      <c r="M413" s="756"/>
      <c r="N413" s="756"/>
      <c r="O413" s="756"/>
      <c r="P413" s="756"/>
      <c r="Q413" s="756"/>
      <c r="R413" s="756"/>
      <c r="S413" s="756"/>
      <c r="T413" s="756"/>
      <c r="U413" s="756"/>
      <c r="V413" s="756"/>
      <c r="W413" s="756"/>
      <c r="X413" s="756"/>
      <c r="Y413" s="756"/>
      <c r="Z413" s="756"/>
      <c r="AA413" s="756"/>
      <c r="AB413" s="756"/>
      <c r="AC413" s="756"/>
      <c r="AD413" s="756"/>
      <c r="AE413" s="756"/>
      <c r="AF413" s="756"/>
      <c r="AG413" s="756"/>
      <c r="AH413" s="756"/>
      <c r="AI413" s="756"/>
      <c r="AJ413" s="756"/>
      <c r="AK413" s="756"/>
      <c r="AL413" s="756"/>
      <c r="AM413" s="756"/>
      <c r="AN413" s="756"/>
      <c r="AO413" s="756"/>
      <c r="AP413" s="756"/>
      <c r="AQ413" s="756"/>
      <c r="AR413" s="756"/>
      <c r="AS413" s="756"/>
    </row>
    <row r="414" spans="1:45" customFormat="1" ht="15">
      <c r="A414" s="749" t="s">
        <v>1502</v>
      </c>
      <c r="B414" s="749"/>
      <c r="C414" s="749"/>
      <c r="D414" s="749"/>
      <c r="E414" s="749"/>
      <c r="F414" s="749"/>
      <c r="G414" s="749"/>
      <c r="H414" s="749"/>
      <c r="I414" s="750"/>
      <c r="J414" s="751"/>
      <c r="K414" s="750"/>
      <c r="L414" s="750"/>
      <c r="M414" s="750"/>
      <c r="N414" s="750"/>
      <c r="O414" s="750"/>
      <c r="P414" s="750"/>
      <c r="Q414" s="750"/>
      <c r="R414" s="752"/>
      <c r="S414" s="750"/>
      <c r="T414" s="750"/>
      <c r="U414" s="752"/>
      <c r="V414" s="750"/>
      <c r="W414" s="750"/>
      <c r="X414" s="752"/>
      <c r="Y414" s="750"/>
      <c r="Z414" s="750"/>
      <c r="AA414" s="751"/>
      <c r="AB414" s="750"/>
      <c r="AC414" s="750"/>
      <c r="AD414" s="751"/>
      <c r="AE414" s="750"/>
      <c r="AF414" s="750"/>
      <c r="AG414" s="751"/>
      <c r="AH414" s="750"/>
      <c r="AI414" s="750"/>
      <c r="AJ414" s="751"/>
      <c r="AK414" s="751"/>
      <c r="AL414" s="753"/>
      <c r="AM414" s="754"/>
      <c r="AN414" s="750"/>
      <c r="AO414" s="750"/>
      <c r="AP414" s="750"/>
      <c r="AQ414" s="351"/>
      <c r="AR414" s="750"/>
      <c r="AS414" s="750"/>
    </row>
    <row r="415" spans="1:45" customFormat="1" ht="38.25">
      <c r="A415" s="1123" t="s">
        <v>1874</v>
      </c>
      <c r="B415" s="1007" t="s">
        <v>1477</v>
      </c>
      <c r="C415" s="986" t="s">
        <v>1875</v>
      </c>
      <c r="D415" s="986" t="s">
        <v>1865</v>
      </c>
      <c r="E415" s="77">
        <v>2017</v>
      </c>
      <c r="F415" s="242" t="s">
        <v>1504</v>
      </c>
      <c r="G415" s="756"/>
      <c r="H415" s="756"/>
      <c r="I415" s="756"/>
      <c r="J415" s="756"/>
      <c r="K415" s="756"/>
      <c r="L415" s="756"/>
      <c r="M415" s="756"/>
      <c r="N415" s="756"/>
      <c r="O415" s="756"/>
      <c r="P415" s="756"/>
      <c r="Q415" s="756"/>
      <c r="R415" s="756"/>
      <c r="S415" s="756"/>
      <c r="T415" s="756"/>
      <c r="U415" s="756"/>
      <c r="V415" s="756"/>
      <c r="W415" s="756"/>
      <c r="X415" s="756"/>
      <c r="Y415" s="756"/>
      <c r="Z415" s="756"/>
      <c r="AA415" s="756"/>
      <c r="AB415" s="756"/>
      <c r="AC415" s="756"/>
      <c r="AD415" s="756"/>
      <c r="AE415" s="756"/>
      <c r="AF415" s="756"/>
      <c r="AG415" s="756"/>
      <c r="AH415" s="756"/>
      <c r="AI415" s="756"/>
      <c r="AJ415" s="756"/>
      <c r="AK415" s="756"/>
      <c r="AL415" s="756"/>
      <c r="AM415" s="756"/>
      <c r="AN415" s="756"/>
      <c r="AO415" s="756"/>
      <c r="AP415" s="756"/>
      <c r="AQ415" s="756"/>
      <c r="AR415" s="756"/>
      <c r="AS415" s="756"/>
    </row>
    <row r="416" spans="1:45" customFormat="1" ht="63.75">
      <c r="A416" s="1123"/>
      <c r="B416" s="1008"/>
      <c r="C416" s="986"/>
      <c r="D416" s="986"/>
      <c r="E416" s="77">
        <v>2017</v>
      </c>
      <c r="F416" s="242" t="s">
        <v>1505</v>
      </c>
      <c r="G416" s="756"/>
      <c r="H416" s="756"/>
      <c r="I416" s="756"/>
      <c r="J416" s="756"/>
      <c r="K416" s="756"/>
      <c r="L416" s="756"/>
      <c r="M416" s="756"/>
      <c r="N416" s="756"/>
      <c r="O416" s="756"/>
      <c r="P416" s="756"/>
      <c r="Q416" s="756"/>
      <c r="R416" s="756"/>
      <c r="S416" s="756"/>
      <c r="T416" s="756"/>
      <c r="U416" s="756"/>
      <c r="V416" s="756"/>
      <c r="W416" s="756"/>
      <c r="X416" s="756"/>
      <c r="Y416" s="756"/>
      <c r="Z416" s="756"/>
      <c r="AA416" s="756"/>
      <c r="AB416" s="756"/>
      <c r="AC416" s="756"/>
      <c r="AD416" s="756"/>
      <c r="AE416" s="756"/>
      <c r="AF416" s="756"/>
      <c r="AG416" s="756"/>
      <c r="AH416" s="756"/>
      <c r="AI416" s="756"/>
      <c r="AJ416" s="756"/>
      <c r="AK416" s="756"/>
      <c r="AL416" s="756"/>
      <c r="AM416" s="756"/>
      <c r="AN416" s="756"/>
      <c r="AO416" s="756"/>
      <c r="AP416" s="756"/>
      <c r="AQ416" s="756"/>
      <c r="AR416" s="756"/>
      <c r="AS416" s="756"/>
    </row>
    <row r="417" spans="1:45" customFormat="1" ht="38.25">
      <c r="A417" s="1123"/>
      <c r="B417" s="1008"/>
      <c r="C417" s="986"/>
      <c r="D417" s="986"/>
      <c r="E417" s="77">
        <v>2017</v>
      </c>
      <c r="F417" s="242" t="s">
        <v>1507</v>
      </c>
      <c r="G417" s="756"/>
      <c r="H417" s="756"/>
      <c r="I417" s="756"/>
      <c r="J417" s="756"/>
      <c r="K417" s="756"/>
      <c r="L417" s="756"/>
      <c r="M417" s="756"/>
      <c r="N417" s="756"/>
      <c r="O417" s="756"/>
      <c r="P417" s="756"/>
      <c r="Q417" s="756"/>
      <c r="R417" s="756"/>
      <c r="S417" s="756"/>
      <c r="T417" s="756"/>
      <c r="U417" s="756"/>
      <c r="V417" s="756"/>
      <c r="W417" s="756"/>
      <c r="X417" s="756"/>
      <c r="Y417" s="756"/>
      <c r="Z417" s="756"/>
      <c r="AA417" s="756"/>
      <c r="AB417" s="756"/>
      <c r="AC417" s="756"/>
      <c r="AD417" s="756"/>
      <c r="AE417" s="756"/>
      <c r="AF417" s="756"/>
      <c r="AG417" s="756"/>
      <c r="AH417" s="756"/>
      <c r="AI417" s="756"/>
      <c r="AJ417" s="756"/>
      <c r="AK417" s="756"/>
      <c r="AL417" s="756"/>
      <c r="AM417" s="756"/>
      <c r="AN417" s="756"/>
      <c r="AO417" s="756"/>
      <c r="AP417" s="756"/>
      <c r="AQ417" s="756"/>
      <c r="AR417" s="756"/>
      <c r="AS417" s="756"/>
    </row>
    <row r="418" spans="1:45" customFormat="1" ht="63.75">
      <c r="A418" s="1123"/>
      <c r="B418" s="1008"/>
      <c r="C418" s="986"/>
      <c r="D418" s="986"/>
      <c r="E418" s="77">
        <v>2018</v>
      </c>
      <c r="F418" s="242" t="s">
        <v>1506</v>
      </c>
      <c r="G418" s="756"/>
      <c r="H418" s="756"/>
      <c r="I418" s="756"/>
      <c r="J418" s="756"/>
      <c r="K418" s="756"/>
      <c r="L418" s="756"/>
      <c r="M418" s="756"/>
      <c r="N418" s="756"/>
      <c r="O418" s="756"/>
      <c r="P418" s="756"/>
      <c r="Q418" s="756"/>
      <c r="R418" s="756"/>
      <c r="S418" s="756"/>
      <c r="T418" s="756"/>
      <c r="U418" s="756"/>
      <c r="V418" s="756"/>
      <c r="W418" s="756"/>
      <c r="X418" s="756"/>
      <c r="Y418" s="756"/>
      <c r="Z418" s="756"/>
      <c r="AA418" s="756"/>
      <c r="AB418" s="756"/>
      <c r="AC418" s="756"/>
      <c r="AD418" s="756"/>
      <c r="AE418" s="756"/>
      <c r="AF418" s="756"/>
      <c r="AG418" s="756"/>
      <c r="AH418" s="756"/>
      <c r="AI418" s="756"/>
      <c r="AJ418" s="756"/>
      <c r="AK418" s="756"/>
      <c r="AL418" s="756"/>
      <c r="AM418" s="756"/>
      <c r="AN418" s="756"/>
      <c r="AO418" s="756"/>
      <c r="AP418" s="756"/>
      <c r="AQ418" s="756"/>
      <c r="AR418" s="756"/>
      <c r="AS418" s="756"/>
    </row>
    <row r="419" spans="1:45" customFormat="1" ht="38.25">
      <c r="A419" s="1123"/>
      <c r="B419" s="1008"/>
      <c r="C419" s="986"/>
      <c r="D419" s="986"/>
      <c r="E419" s="77">
        <v>2018</v>
      </c>
      <c r="F419" s="242" t="s">
        <v>1504</v>
      </c>
      <c r="G419" s="756"/>
      <c r="H419" s="756"/>
      <c r="I419" s="756"/>
      <c r="J419" s="756"/>
      <c r="K419" s="756"/>
      <c r="L419" s="756"/>
      <c r="M419" s="756"/>
      <c r="N419" s="756"/>
      <c r="O419" s="756"/>
      <c r="P419" s="756"/>
      <c r="Q419" s="756"/>
      <c r="R419" s="756"/>
      <c r="S419" s="756"/>
      <c r="T419" s="756"/>
      <c r="U419" s="756"/>
      <c r="V419" s="756"/>
      <c r="W419" s="756"/>
      <c r="X419" s="756"/>
      <c r="Y419" s="756"/>
      <c r="Z419" s="756"/>
      <c r="AA419" s="756"/>
      <c r="AB419" s="756"/>
      <c r="AC419" s="756"/>
      <c r="AD419" s="756"/>
      <c r="AE419" s="756"/>
      <c r="AF419" s="756"/>
      <c r="AG419" s="756"/>
      <c r="AH419" s="756"/>
      <c r="AI419" s="756"/>
      <c r="AJ419" s="756"/>
      <c r="AK419" s="756"/>
      <c r="AL419" s="756"/>
      <c r="AM419" s="756"/>
      <c r="AN419" s="756"/>
      <c r="AO419" s="756"/>
      <c r="AP419" s="756"/>
      <c r="AQ419" s="756"/>
      <c r="AR419" s="756"/>
      <c r="AS419" s="756"/>
    </row>
    <row r="420" spans="1:45" customFormat="1" ht="63.75">
      <c r="A420" s="1123"/>
      <c r="B420" s="1008"/>
      <c r="C420" s="986"/>
      <c r="D420" s="986"/>
      <c r="E420" s="77">
        <v>2018</v>
      </c>
      <c r="F420" s="242" t="s">
        <v>1505</v>
      </c>
      <c r="G420" s="756"/>
      <c r="H420" s="756"/>
      <c r="I420" s="756"/>
      <c r="J420" s="756"/>
      <c r="K420" s="756"/>
      <c r="L420" s="756"/>
      <c r="M420" s="756"/>
      <c r="N420" s="756"/>
      <c r="O420" s="756"/>
      <c r="P420" s="756"/>
      <c r="Q420" s="756"/>
      <c r="R420" s="756"/>
      <c r="S420" s="756"/>
      <c r="T420" s="756"/>
      <c r="U420" s="756"/>
      <c r="V420" s="756"/>
      <c r="W420" s="756"/>
      <c r="X420" s="756"/>
      <c r="Y420" s="756"/>
      <c r="Z420" s="756"/>
      <c r="AA420" s="756"/>
      <c r="AB420" s="756"/>
      <c r="AC420" s="756"/>
      <c r="AD420" s="756"/>
      <c r="AE420" s="756"/>
      <c r="AF420" s="756"/>
      <c r="AG420" s="756"/>
      <c r="AH420" s="756"/>
      <c r="AI420" s="756"/>
      <c r="AJ420" s="756"/>
      <c r="AK420" s="756"/>
      <c r="AL420" s="756"/>
      <c r="AM420" s="756"/>
      <c r="AN420" s="756"/>
      <c r="AO420" s="756"/>
      <c r="AP420" s="756"/>
      <c r="AQ420" s="756"/>
      <c r="AR420" s="756"/>
      <c r="AS420" s="756"/>
    </row>
    <row r="421" spans="1:45" customFormat="1" ht="38.25">
      <c r="A421" s="1123"/>
      <c r="B421" s="1009"/>
      <c r="C421" s="986"/>
      <c r="D421" s="986"/>
      <c r="E421" s="77">
        <v>2018</v>
      </c>
      <c r="F421" s="242" t="s">
        <v>1508</v>
      </c>
      <c r="G421" s="756"/>
      <c r="H421" s="756"/>
      <c r="I421" s="756"/>
      <c r="J421" s="756"/>
      <c r="K421" s="756"/>
      <c r="L421" s="756"/>
      <c r="M421" s="756"/>
      <c r="N421" s="756"/>
      <c r="O421" s="756"/>
      <c r="P421" s="756"/>
      <c r="Q421" s="756"/>
      <c r="R421" s="756"/>
      <c r="S421" s="756"/>
      <c r="T421" s="756"/>
      <c r="U421" s="756"/>
      <c r="V421" s="756"/>
      <c r="W421" s="756"/>
      <c r="X421" s="756"/>
      <c r="Y421" s="756"/>
      <c r="Z421" s="756"/>
      <c r="AA421" s="756"/>
      <c r="AB421" s="756"/>
      <c r="AC421" s="756"/>
      <c r="AD421" s="756"/>
      <c r="AE421" s="756"/>
      <c r="AF421" s="756"/>
      <c r="AG421" s="756"/>
      <c r="AH421" s="756"/>
      <c r="AI421" s="756"/>
      <c r="AJ421" s="756"/>
      <c r="AK421" s="756"/>
      <c r="AL421" s="756"/>
      <c r="AM421" s="756"/>
      <c r="AN421" s="756"/>
      <c r="AO421" s="756"/>
      <c r="AP421" s="756"/>
      <c r="AQ421" s="756"/>
      <c r="AR421" s="756"/>
      <c r="AS421" s="756"/>
    </row>
    <row r="422" spans="1:45" customFormat="1" ht="25.5">
      <c r="A422" s="1123" t="s">
        <v>1876</v>
      </c>
      <c r="B422" s="1007"/>
      <c r="C422" s="986" t="s">
        <v>1877</v>
      </c>
      <c r="D422" s="986" t="s">
        <v>1865</v>
      </c>
      <c r="E422" s="77">
        <v>2017</v>
      </c>
      <c r="F422" s="242" t="s">
        <v>1509</v>
      </c>
      <c r="G422" s="756"/>
      <c r="H422" s="756"/>
      <c r="I422" s="756"/>
      <c r="J422" s="756"/>
      <c r="K422" s="756"/>
      <c r="L422" s="756"/>
      <c r="M422" s="756"/>
      <c r="N422" s="756"/>
      <c r="O422" s="756"/>
      <c r="P422" s="756"/>
      <c r="Q422" s="756"/>
      <c r="R422" s="756"/>
      <c r="S422" s="756"/>
      <c r="T422" s="756"/>
      <c r="U422" s="756"/>
      <c r="V422" s="756"/>
      <c r="W422" s="756"/>
      <c r="X422" s="756"/>
      <c r="Y422" s="756"/>
      <c r="Z422" s="756"/>
      <c r="AA422" s="756"/>
      <c r="AB422" s="756"/>
      <c r="AC422" s="756"/>
      <c r="AD422" s="756"/>
      <c r="AE422" s="756"/>
      <c r="AF422" s="756"/>
      <c r="AG422" s="756"/>
      <c r="AH422" s="756"/>
      <c r="AI422" s="756"/>
      <c r="AJ422" s="756"/>
      <c r="AK422" s="756"/>
      <c r="AL422" s="756"/>
      <c r="AM422" s="756"/>
      <c r="AN422" s="756"/>
      <c r="AO422" s="756"/>
      <c r="AP422" s="756"/>
      <c r="AQ422" s="756"/>
      <c r="AR422" s="756"/>
      <c r="AS422" s="756"/>
    </row>
    <row r="423" spans="1:45" customFormat="1" ht="51">
      <c r="A423" s="1123"/>
      <c r="B423" s="1008"/>
      <c r="C423" s="986"/>
      <c r="D423" s="986"/>
      <c r="E423" s="77">
        <v>2017</v>
      </c>
      <c r="F423" s="242" t="s">
        <v>1511</v>
      </c>
      <c r="G423" s="756"/>
      <c r="H423" s="756"/>
      <c r="I423" s="756"/>
      <c r="J423" s="756"/>
      <c r="K423" s="756"/>
      <c r="L423" s="756"/>
      <c r="M423" s="756"/>
      <c r="N423" s="756"/>
      <c r="O423" s="756"/>
      <c r="P423" s="756"/>
      <c r="Q423" s="756"/>
      <c r="R423" s="756"/>
      <c r="S423" s="756"/>
      <c r="T423" s="756"/>
      <c r="U423" s="756"/>
      <c r="V423" s="756"/>
      <c r="W423" s="756"/>
      <c r="X423" s="756"/>
      <c r="Y423" s="756"/>
      <c r="Z423" s="756"/>
      <c r="AA423" s="756"/>
      <c r="AB423" s="756"/>
      <c r="AC423" s="756"/>
      <c r="AD423" s="756"/>
      <c r="AE423" s="756"/>
      <c r="AF423" s="756"/>
      <c r="AG423" s="756"/>
      <c r="AH423" s="756"/>
      <c r="AI423" s="756"/>
      <c r="AJ423" s="756"/>
      <c r="AK423" s="756"/>
      <c r="AL423" s="756"/>
      <c r="AM423" s="756"/>
      <c r="AN423" s="756"/>
      <c r="AO423" s="756"/>
      <c r="AP423" s="756"/>
      <c r="AQ423" s="756"/>
      <c r="AR423" s="756"/>
      <c r="AS423" s="756"/>
    </row>
    <row r="424" spans="1:45" customFormat="1" ht="38.25">
      <c r="A424" s="1123"/>
      <c r="B424" s="1008"/>
      <c r="C424" s="986"/>
      <c r="D424" s="986"/>
      <c r="E424" s="77">
        <v>2017</v>
      </c>
      <c r="F424" s="242" t="s">
        <v>1514</v>
      </c>
      <c r="G424" s="756"/>
      <c r="H424" s="756"/>
      <c r="I424" s="756"/>
      <c r="J424" s="756"/>
      <c r="K424" s="756"/>
      <c r="L424" s="756"/>
      <c r="M424" s="756"/>
      <c r="N424" s="756"/>
      <c r="O424" s="756"/>
      <c r="P424" s="756"/>
      <c r="Q424" s="756"/>
      <c r="R424" s="756"/>
      <c r="S424" s="756"/>
      <c r="T424" s="756"/>
      <c r="U424" s="756"/>
      <c r="V424" s="756"/>
      <c r="W424" s="756"/>
      <c r="X424" s="756"/>
      <c r="Y424" s="756"/>
      <c r="Z424" s="756"/>
      <c r="AA424" s="756"/>
      <c r="AB424" s="756"/>
      <c r="AC424" s="756"/>
      <c r="AD424" s="756"/>
      <c r="AE424" s="756"/>
      <c r="AF424" s="756"/>
      <c r="AG424" s="756"/>
      <c r="AH424" s="756"/>
      <c r="AI424" s="756"/>
      <c r="AJ424" s="756"/>
      <c r="AK424" s="756"/>
      <c r="AL424" s="756"/>
      <c r="AM424" s="756"/>
      <c r="AN424" s="756"/>
      <c r="AO424" s="756"/>
      <c r="AP424" s="756"/>
      <c r="AQ424" s="756"/>
      <c r="AR424" s="756"/>
      <c r="AS424" s="756"/>
    </row>
    <row r="425" spans="1:45" customFormat="1" ht="38.25">
      <c r="A425" s="1123"/>
      <c r="B425" s="1008"/>
      <c r="C425" s="986"/>
      <c r="D425" s="986"/>
      <c r="E425" s="77">
        <v>2017</v>
      </c>
      <c r="F425" s="242" t="s">
        <v>1510</v>
      </c>
      <c r="G425" s="756"/>
      <c r="H425" s="756"/>
      <c r="I425" s="756"/>
      <c r="J425" s="756"/>
      <c r="K425" s="756"/>
      <c r="L425" s="756"/>
      <c r="M425" s="756"/>
      <c r="N425" s="756"/>
      <c r="O425" s="756"/>
      <c r="P425" s="756"/>
      <c r="Q425" s="756"/>
      <c r="R425" s="756"/>
      <c r="S425" s="756"/>
      <c r="T425" s="756"/>
      <c r="U425" s="756"/>
      <c r="V425" s="756"/>
      <c r="W425" s="756"/>
      <c r="X425" s="756"/>
      <c r="Y425" s="756"/>
      <c r="Z425" s="756"/>
      <c r="AA425" s="756"/>
      <c r="AB425" s="756"/>
      <c r="AC425" s="756"/>
      <c r="AD425" s="756"/>
      <c r="AE425" s="756"/>
      <c r="AF425" s="756"/>
      <c r="AG425" s="756"/>
      <c r="AH425" s="756"/>
      <c r="AI425" s="756"/>
      <c r="AJ425" s="756"/>
      <c r="AK425" s="756"/>
      <c r="AL425" s="756"/>
      <c r="AM425" s="756"/>
      <c r="AN425" s="756"/>
      <c r="AO425" s="756"/>
      <c r="AP425" s="756"/>
      <c r="AQ425" s="756"/>
      <c r="AR425" s="756"/>
      <c r="AS425" s="756"/>
    </row>
    <row r="426" spans="1:45" customFormat="1" ht="25.5">
      <c r="A426" s="1123"/>
      <c r="B426" s="1008"/>
      <c r="C426" s="986"/>
      <c r="D426" s="986"/>
      <c r="E426" s="77">
        <v>2017</v>
      </c>
      <c r="F426" s="242" t="s">
        <v>1512</v>
      </c>
      <c r="G426" s="756"/>
      <c r="H426" s="756"/>
      <c r="I426" s="756"/>
      <c r="J426" s="756"/>
      <c r="K426" s="756"/>
      <c r="L426" s="756"/>
      <c r="M426" s="756"/>
      <c r="N426" s="756"/>
      <c r="O426" s="756"/>
      <c r="P426" s="756"/>
      <c r="Q426" s="756"/>
      <c r="R426" s="756"/>
      <c r="S426" s="756"/>
      <c r="T426" s="756"/>
      <c r="U426" s="756"/>
      <c r="V426" s="756"/>
      <c r="W426" s="756"/>
      <c r="X426" s="756"/>
      <c r="Y426" s="756"/>
      <c r="Z426" s="756"/>
      <c r="AA426" s="756"/>
      <c r="AB426" s="756"/>
      <c r="AC426" s="756"/>
      <c r="AD426" s="756"/>
      <c r="AE426" s="756"/>
      <c r="AF426" s="756"/>
      <c r="AG426" s="756"/>
      <c r="AH426" s="756"/>
      <c r="AI426" s="756"/>
      <c r="AJ426" s="756"/>
      <c r="AK426" s="756"/>
      <c r="AL426" s="756"/>
      <c r="AM426" s="756"/>
      <c r="AN426" s="756"/>
      <c r="AO426" s="756"/>
      <c r="AP426" s="756"/>
      <c r="AQ426" s="756"/>
      <c r="AR426" s="756"/>
      <c r="AS426" s="756"/>
    </row>
    <row r="427" spans="1:45" customFormat="1" ht="51">
      <c r="A427" s="1123"/>
      <c r="B427" s="1008"/>
      <c r="C427" s="986"/>
      <c r="D427" s="986"/>
      <c r="E427" s="77">
        <v>2018</v>
      </c>
      <c r="F427" s="242" t="s">
        <v>1511</v>
      </c>
      <c r="G427" s="756"/>
      <c r="H427" s="756"/>
      <c r="I427" s="756"/>
      <c r="J427" s="756"/>
      <c r="K427" s="756"/>
      <c r="L427" s="756"/>
      <c r="M427" s="756"/>
      <c r="N427" s="756"/>
      <c r="O427" s="756"/>
      <c r="P427" s="756"/>
      <c r="Q427" s="756"/>
      <c r="R427" s="756"/>
      <c r="S427" s="756"/>
      <c r="T427" s="756"/>
      <c r="U427" s="756"/>
      <c r="V427" s="756"/>
      <c r="W427" s="756"/>
      <c r="X427" s="756"/>
      <c r="Y427" s="756"/>
      <c r="Z427" s="756"/>
      <c r="AA427" s="756"/>
      <c r="AB427" s="756"/>
      <c r="AC427" s="756"/>
      <c r="AD427" s="756"/>
      <c r="AE427" s="756"/>
      <c r="AF427" s="756"/>
      <c r="AG427" s="756"/>
      <c r="AH427" s="756"/>
      <c r="AI427" s="756"/>
      <c r="AJ427" s="756"/>
      <c r="AK427" s="756"/>
      <c r="AL427" s="756"/>
      <c r="AM427" s="756"/>
      <c r="AN427" s="756"/>
      <c r="AO427" s="756"/>
      <c r="AP427" s="756"/>
      <c r="AQ427" s="756"/>
      <c r="AR427" s="756"/>
      <c r="AS427" s="756"/>
    </row>
    <row r="428" spans="1:45" customFormat="1" ht="25.5">
      <c r="A428" s="1123"/>
      <c r="B428" s="1009"/>
      <c r="C428" s="986"/>
      <c r="D428" s="986"/>
      <c r="E428" s="77">
        <v>2018</v>
      </c>
      <c r="F428" s="242" t="s">
        <v>1513</v>
      </c>
      <c r="G428" s="756"/>
      <c r="H428" s="756"/>
      <c r="I428" s="756"/>
      <c r="J428" s="756"/>
      <c r="K428" s="756"/>
      <c r="L428" s="756"/>
      <c r="M428" s="756"/>
      <c r="N428" s="756"/>
      <c r="O428" s="756"/>
      <c r="P428" s="756"/>
      <c r="Q428" s="756"/>
      <c r="R428" s="756"/>
      <c r="S428" s="756"/>
      <c r="T428" s="756"/>
      <c r="U428" s="756"/>
      <c r="V428" s="756"/>
      <c r="W428" s="756"/>
      <c r="X428" s="756"/>
      <c r="Y428" s="756"/>
      <c r="Z428" s="756"/>
      <c r="AA428" s="756"/>
      <c r="AB428" s="756"/>
      <c r="AC428" s="756"/>
      <c r="AD428" s="756"/>
      <c r="AE428" s="756"/>
      <c r="AF428" s="756"/>
      <c r="AG428" s="756"/>
      <c r="AH428" s="756"/>
      <c r="AI428" s="756"/>
      <c r="AJ428" s="756"/>
      <c r="AK428" s="756"/>
      <c r="AL428" s="756"/>
      <c r="AM428" s="756"/>
      <c r="AN428" s="756"/>
      <c r="AO428" s="756"/>
      <c r="AP428" s="756"/>
      <c r="AQ428" s="756"/>
      <c r="AR428" s="756"/>
      <c r="AS428" s="756"/>
    </row>
    <row r="429" spans="1:45" customFormat="1" ht="25.5">
      <c r="A429" s="1116" t="s">
        <v>1878</v>
      </c>
      <c r="B429" s="1117" t="s">
        <v>1477</v>
      </c>
      <c r="C429" s="1116" t="s">
        <v>1879</v>
      </c>
      <c r="D429" s="1116"/>
      <c r="E429" s="77">
        <v>2017</v>
      </c>
      <c r="F429" s="242" t="s">
        <v>1515</v>
      </c>
      <c r="G429" s="756"/>
      <c r="H429" s="756"/>
      <c r="I429" s="756"/>
      <c r="J429" s="756"/>
      <c r="K429" s="756"/>
      <c r="L429" s="756"/>
      <c r="M429" s="756"/>
      <c r="N429" s="756"/>
      <c r="O429" s="756"/>
      <c r="P429" s="756"/>
      <c r="Q429" s="756"/>
      <c r="R429" s="756"/>
      <c r="S429" s="756"/>
      <c r="T429" s="756"/>
      <c r="U429" s="756"/>
      <c r="V429" s="756"/>
      <c r="W429" s="756"/>
      <c r="X429" s="756"/>
      <c r="Y429" s="756"/>
      <c r="Z429" s="756"/>
      <c r="AA429" s="756"/>
      <c r="AB429" s="756"/>
      <c r="AC429" s="756"/>
      <c r="AD429" s="756"/>
      <c r="AE429" s="756"/>
      <c r="AF429" s="756"/>
      <c r="AG429" s="756"/>
      <c r="AH429" s="756"/>
      <c r="AI429" s="756"/>
      <c r="AJ429" s="756"/>
      <c r="AK429" s="756"/>
      <c r="AL429" s="756"/>
      <c r="AM429" s="756"/>
      <c r="AN429" s="756"/>
      <c r="AO429" s="756"/>
      <c r="AP429" s="756"/>
      <c r="AQ429" s="756"/>
      <c r="AR429" s="756"/>
      <c r="AS429" s="756"/>
    </row>
    <row r="430" spans="1:45" customFormat="1" ht="38.25">
      <c r="A430" s="1116"/>
      <c r="B430" s="1118"/>
      <c r="C430" s="1116"/>
      <c r="D430" s="1116"/>
      <c r="E430" s="77">
        <v>2017</v>
      </c>
      <c r="F430" s="242" t="s">
        <v>1519</v>
      </c>
      <c r="G430" s="756"/>
      <c r="H430" s="756"/>
      <c r="I430" s="756"/>
      <c r="J430" s="756"/>
      <c r="K430" s="756"/>
      <c r="L430" s="756"/>
      <c r="M430" s="756"/>
      <c r="N430" s="756"/>
      <c r="O430" s="756"/>
      <c r="P430" s="756"/>
      <c r="Q430" s="756"/>
      <c r="R430" s="756"/>
      <c r="S430" s="756"/>
      <c r="T430" s="756"/>
      <c r="U430" s="756"/>
      <c r="V430" s="756"/>
      <c r="W430" s="756"/>
      <c r="X430" s="756"/>
      <c r="Y430" s="756"/>
      <c r="Z430" s="756"/>
      <c r="AA430" s="756"/>
      <c r="AB430" s="756"/>
      <c r="AC430" s="756"/>
      <c r="AD430" s="756"/>
      <c r="AE430" s="756"/>
      <c r="AF430" s="756"/>
      <c r="AG430" s="756"/>
      <c r="AH430" s="756">
        <v>45000</v>
      </c>
      <c r="AI430" s="756"/>
      <c r="AJ430" s="756">
        <v>45000</v>
      </c>
      <c r="AK430" s="756"/>
      <c r="AL430" s="756">
        <f>AJ430+AG430+AD430+AA430+X430+U430+R430+J430+AK430</f>
        <v>45000</v>
      </c>
      <c r="AM430" s="756"/>
      <c r="AN430" s="756"/>
      <c r="AO430" s="756">
        <v>45000</v>
      </c>
      <c r="AP430" s="756"/>
      <c r="AQ430" s="756"/>
      <c r="AR430" s="756">
        <v>45000</v>
      </c>
      <c r="AS430" s="756"/>
    </row>
    <row r="431" spans="1:45" customFormat="1" ht="25.5">
      <c r="A431" s="1116"/>
      <c r="B431" s="1118"/>
      <c r="C431" s="1116"/>
      <c r="D431" s="1116"/>
      <c r="E431" s="77">
        <v>2017</v>
      </c>
      <c r="F431" s="242" t="s">
        <v>1516</v>
      </c>
      <c r="G431" s="756"/>
      <c r="H431" s="756"/>
      <c r="I431" s="756"/>
      <c r="J431" s="756"/>
      <c r="K431" s="756"/>
      <c r="L431" s="756"/>
      <c r="M431" s="756"/>
      <c r="N431" s="756"/>
      <c r="O431" s="756"/>
      <c r="P431" s="756"/>
      <c r="Q431" s="756"/>
      <c r="R431" s="756"/>
      <c r="S431" s="756"/>
      <c r="T431" s="756"/>
      <c r="U431" s="756"/>
      <c r="V431" s="756"/>
      <c r="W431" s="756"/>
      <c r="X431" s="756"/>
      <c r="Y431" s="756"/>
      <c r="Z431" s="756"/>
      <c r="AA431" s="756"/>
      <c r="AB431" s="756"/>
      <c r="AC431" s="756"/>
      <c r="AD431" s="756"/>
      <c r="AE431" s="756"/>
      <c r="AF431" s="756"/>
      <c r="AG431" s="756"/>
      <c r="AH431" s="756"/>
      <c r="AI431" s="756"/>
      <c r="AJ431" s="756"/>
      <c r="AK431" s="756"/>
      <c r="AL431" s="756"/>
      <c r="AM431" s="756"/>
      <c r="AN431" s="756"/>
      <c r="AO431" s="756"/>
      <c r="AP431" s="756"/>
      <c r="AQ431" s="756"/>
      <c r="AR431" s="756"/>
      <c r="AS431" s="756"/>
    </row>
    <row r="432" spans="1:45" customFormat="1" ht="25.5">
      <c r="A432" s="1116"/>
      <c r="B432" s="1118"/>
      <c r="C432" s="1116"/>
      <c r="D432" s="1116"/>
      <c r="E432" s="77">
        <v>2017</v>
      </c>
      <c r="F432" s="242" t="s">
        <v>1520</v>
      </c>
      <c r="G432" s="756"/>
      <c r="H432" s="756"/>
      <c r="I432" s="756"/>
      <c r="J432" s="756"/>
      <c r="K432" s="756"/>
      <c r="L432" s="756"/>
      <c r="M432" s="756"/>
      <c r="N432" s="756"/>
      <c r="O432" s="756"/>
      <c r="P432" s="756"/>
      <c r="Q432" s="756"/>
      <c r="R432" s="756"/>
      <c r="S432" s="756"/>
      <c r="T432" s="756"/>
      <c r="U432" s="756"/>
      <c r="V432" s="756"/>
      <c r="W432" s="756"/>
      <c r="X432" s="756"/>
      <c r="Y432" s="756"/>
      <c r="Z432" s="756"/>
      <c r="AA432" s="756"/>
      <c r="AB432" s="756"/>
      <c r="AC432" s="756"/>
      <c r="AD432" s="756"/>
      <c r="AE432" s="756"/>
      <c r="AF432" s="756"/>
      <c r="AG432" s="756"/>
      <c r="AH432" s="756"/>
      <c r="AI432" s="756"/>
      <c r="AJ432" s="756"/>
      <c r="AK432" s="756">
        <v>5000</v>
      </c>
      <c r="AL432" s="756">
        <f>AJ432+AG432+AD432+AA432+X432+U432+R432+J432+AK432</f>
        <v>5000</v>
      </c>
      <c r="AM432" s="756"/>
      <c r="AN432" s="756"/>
      <c r="AO432" s="756">
        <v>5000</v>
      </c>
      <c r="AP432" s="756"/>
      <c r="AQ432" s="756"/>
      <c r="AR432" s="756">
        <v>5000</v>
      </c>
      <c r="AS432" s="756"/>
    </row>
    <row r="433" spans="1:46" customFormat="1" ht="51">
      <c r="A433" s="1116"/>
      <c r="B433" s="1118"/>
      <c r="C433" s="1116"/>
      <c r="D433" s="1116"/>
      <c r="E433" s="77">
        <v>2017</v>
      </c>
      <c r="F433" s="242" t="s">
        <v>1521</v>
      </c>
      <c r="G433" s="756"/>
      <c r="H433" s="756"/>
      <c r="I433" s="756"/>
      <c r="J433" s="756"/>
      <c r="K433" s="756"/>
      <c r="L433" s="756"/>
      <c r="M433" s="756"/>
      <c r="N433" s="756"/>
      <c r="O433" s="756"/>
      <c r="P433" s="756"/>
      <c r="Q433" s="756"/>
      <c r="R433" s="756"/>
      <c r="S433" s="756"/>
      <c r="T433" s="756"/>
      <c r="U433" s="756"/>
      <c r="V433" s="756"/>
      <c r="W433" s="756"/>
      <c r="X433" s="756"/>
      <c r="Y433" s="756"/>
      <c r="Z433" s="756"/>
      <c r="AA433" s="756"/>
      <c r="AB433" s="756"/>
      <c r="AC433" s="756"/>
      <c r="AD433" s="756"/>
      <c r="AE433" s="756"/>
      <c r="AF433" s="756"/>
      <c r="AG433" s="756"/>
      <c r="AH433" s="756">
        <v>10000</v>
      </c>
      <c r="AI433" s="756"/>
      <c r="AJ433" s="756">
        <v>10000</v>
      </c>
      <c r="AK433" s="756"/>
      <c r="AL433" s="756">
        <f>AJ433+AG433+AD433+AA433+X433+U433+R433+J433+AK433</f>
        <v>10000</v>
      </c>
      <c r="AM433" s="756"/>
      <c r="AN433" s="756"/>
      <c r="AO433" s="756">
        <v>10000</v>
      </c>
      <c r="AP433" s="756"/>
      <c r="AQ433" s="756"/>
      <c r="AR433" s="756">
        <v>10000</v>
      </c>
      <c r="AS433" s="756"/>
    </row>
    <row r="434" spans="1:46" customFormat="1" ht="51">
      <c r="A434" s="1116"/>
      <c r="B434" s="1118"/>
      <c r="C434" s="1116"/>
      <c r="D434" s="1116"/>
      <c r="E434" s="77">
        <v>2018</v>
      </c>
      <c r="F434" s="242" t="s">
        <v>1517</v>
      </c>
      <c r="G434" s="756"/>
      <c r="H434" s="756"/>
      <c r="I434" s="756"/>
      <c r="J434" s="756"/>
      <c r="K434" s="756"/>
      <c r="L434" s="756"/>
      <c r="M434" s="756"/>
      <c r="N434" s="756"/>
      <c r="O434" s="756"/>
      <c r="P434" s="756"/>
      <c r="Q434" s="756"/>
      <c r="R434" s="756"/>
      <c r="S434" s="756"/>
      <c r="T434" s="756"/>
      <c r="U434" s="756"/>
      <c r="V434" s="756"/>
      <c r="W434" s="756"/>
      <c r="X434" s="756"/>
      <c r="Y434" s="756"/>
      <c r="Z434" s="756"/>
      <c r="AA434" s="756"/>
      <c r="AB434" s="756"/>
      <c r="AC434" s="756"/>
      <c r="AD434" s="756"/>
      <c r="AE434" s="756"/>
      <c r="AF434" s="756"/>
      <c r="AG434" s="756"/>
      <c r="AH434" s="756"/>
      <c r="AI434" s="756"/>
      <c r="AJ434" s="756"/>
      <c r="AK434" s="756"/>
      <c r="AL434" s="756"/>
      <c r="AM434" s="756"/>
      <c r="AN434" s="756"/>
      <c r="AO434" s="756"/>
      <c r="AP434" s="756"/>
      <c r="AQ434" s="756"/>
      <c r="AR434" s="756"/>
      <c r="AS434" s="756"/>
    </row>
    <row r="435" spans="1:46" customFormat="1" ht="25.5">
      <c r="A435" s="1116"/>
      <c r="B435" s="1119"/>
      <c r="C435" s="1116"/>
      <c r="D435" s="1116"/>
      <c r="E435" s="77">
        <v>2018</v>
      </c>
      <c r="F435" s="242" t="s">
        <v>1518</v>
      </c>
      <c r="G435" s="756"/>
      <c r="H435" s="756"/>
      <c r="I435" s="756"/>
      <c r="J435" s="756"/>
      <c r="K435" s="756"/>
      <c r="L435" s="756"/>
      <c r="M435" s="756"/>
      <c r="N435" s="756"/>
      <c r="O435" s="756"/>
      <c r="P435" s="756"/>
      <c r="Q435" s="756"/>
      <c r="R435" s="756"/>
      <c r="S435" s="756"/>
      <c r="T435" s="756"/>
      <c r="U435" s="756"/>
      <c r="V435" s="756"/>
      <c r="W435" s="756"/>
      <c r="X435" s="756"/>
      <c r="Y435" s="756"/>
      <c r="Z435" s="756"/>
      <c r="AA435" s="756"/>
      <c r="AB435" s="756"/>
      <c r="AC435" s="756"/>
      <c r="AD435" s="756"/>
      <c r="AE435" s="756"/>
      <c r="AF435" s="756"/>
      <c r="AG435" s="756"/>
      <c r="AH435" s="756">
        <v>30000</v>
      </c>
      <c r="AI435" s="756"/>
      <c r="AJ435" s="756">
        <v>30000</v>
      </c>
      <c r="AK435" s="756"/>
      <c r="AL435" s="756">
        <f>AJ435+AG435+AD435+AA435+X435+U435+R435+J435+AK435</f>
        <v>30000</v>
      </c>
      <c r="AM435" s="756"/>
      <c r="AN435" s="756"/>
      <c r="AO435" s="756">
        <v>30000</v>
      </c>
      <c r="AP435" s="756"/>
      <c r="AQ435" s="756"/>
      <c r="AR435" s="756"/>
      <c r="AS435" s="756">
        <v>30000</v>
      </c>
    </row>
    <row r="436" spans="1:46" customFormat="1" ht="15">
      <c r="A436" s="1120" t="s">
        <v>1880</v>
      </c>
      <c r="B436" s="1121" t="s">
        <v>1477</v>
      </c>
      <c r="C436" s="1120" t="s">
        <v>1881</v>
      </c>
      <c r="D436" s="1120" t="s">
        <v>1865</v>
      </c>
      <c r="E436" s="77">
        <v>2017</v>
      </c>
      <c r="F436" s="242" t="s">
        <v>1522</v>
      </c>
      <c r="G436" s="756"/>
      <c r="H436" s="756"/>
      <c r="I436" s="756"/>
      <c r="J436" s="756"/>
      <c r="K436" s="756"/>
      <c r="L436" s="756"/>
      <c r="M436" s="756"/>
      <c r="N436" s="756"/>
      <c r="O436" s="756"/>
      <c r="P436" s="756"/>
      <c r="Q436" s="756"/>
      <c r="R436" s="756"/>
      <c r="S436" s="756"/>
      <c r="T436" s="756"/>
      <c r="U436" s="756"/>
      <c r="V436" s="756"/>
      <c r="W436" s="756"/>
      <c r="X436" s="756"/>
      <c r="Y436" s="756"/>
      <c r="Z436" s="756"/>
      <c r="AA436" s="756"/>
      <c r="AB436" s="756"/>
      <c r="AC436" s="756"/>
      <c r="AD436" s="756"/>
      <c r="AE436" s="756"/>
      <c r="AF436" s="756"/>
      <c r="AG436" s="756"/>
      <c r="AH436" s="756"/>
      <c r="AI436" s="756"/>
      <c r="AJ436" s="756"/>
      <c r="AK436" s="756"/>
      <c r="AL436" s="756"/>
      <c r="AM436" s="756"/>
      <c r="AN436" s="756"/>
      <c r="AO436" s="756"/>
      <c r="AP436" s="756"/>
      <c r="AQ436" s="756"/>
      <c r="AR436" s="756"/>
      <c r="AS436" s="756"/>
    </row>
    <row r="437" spans="1:46" customFormat="1" ht="26.25" thickBot="1">
      <c r="A437" s="1120"/>
      <c r="B437" s="1122"/>
      <c r="C437" s="1120"/>
      <c r="D437" s="1120"/>
      <c r="E437" s="77">
        <v>2018</v>
      </c>
      <c r="F437" s="242" t="s">
        <v>1523</v>
      </c>
      <c r="G437" s="756"/>
      <c r="H437" s="756"/>
      <c r="I437" s="756"/>
      <c r="J437" s="756"/>
      <c r="K437" s="756"/>
      <c r="L437" s="756"/>
      <c r="M437" s="756"/>
      <c r="N437" s="756"/>
      <c r="O437" s="756"/>
      <c r="P437" s="756"/>
      <c r="Q437" s="756"/>
      <c r="R437" s="756"/>
      <c r="S437" s="756"/>
      <c r="T437" s="756"/>
      <c r="U437" s="756"/>
      <c r="V437" s="756"/>
      <c r="W437" s="756"/>
      <c r="X437" s="756"/>
      <c r="Y437" s="756"/>
      <c r="Z437" s="756"/>
      <c r="AA437" s="756"/>
      <c r="AB437" s="756"/>
      <c r="AC437" s="756"/>
      <c r="AD437" s="756"/>
      <c r="AE437" s="756"/>
      <c r="AF437" s="756"/>
      <c r="AG437" s="756"/>
      <c r="AH437" s="756"/>
      <c r="AI437" s="756"/>
      <c r="AJ437" s="756"/>
      <c r="AK437" s="756"/>
      <c r="AL437" s="756"/>
      <c r="AM437" s="756"/>
      <c r="AN437" s="756"/>
      <c r="AO437" s="756"/>
      <c r="AP437" s="756"/>
      <c r="AQ437" s="756"/>
      <c r="AR437" s="756"/>
      <c r="AS437" s="756"/>
    </row>
    <row r="438" spans="1:46" s="95" customFormat="1" ht="33" customHeight="1" thickBot="1">
      <c r="A438" s="577"/>
      <c r="B438" s="1136" t="s">
        <v>658</v>
      </c>
      <c r="C438" s="1137"/>
      <c r="D438" s="1137"/>
      <c r="E438" s="1137"/>
      <c r="F438" s="1138"/>
      <c r="G438" s="106"/>
      <c r="H438" s="99"/>
      <c r="I438" s="99"/>
      <c r="J438" s="107"/>
      <c r="K438" s="106"/>
      <c r="L438" s="105"/>
      <c r="M438" s="105"/>
      <c r="N438" s="105"/>
      <c r="O438" s="105"/>
      <c r="P438" s="104"/>
      <c r="Q438" s="104"/>
      <c r="R438" s="103"/>
      <c r="S438" s="99"/>
      <c r="T438" s="99"/>
      <c r="U438" s="102"/>
      <c r="V438" s="99"/>
      <c r="W438" s="99"/>
      <c r="X438" s="102"/>
      <c r="Y438" s="99"/>
      <c r="Z438" s="99"/>
      <c r="AA438" s="101"/>
      <c r="AB438" s="99"/>
      <c r="AC438" s="99"/>
      <c r="AD438" s="101"/>
      <c r="AE438" s="99"/>
      <c r="AF438" s="99"/>
      <c r="AG438" s="101"/>
      <c r="AH438" s="99"/>
      <c r="AI438" s="99"/>
      <c r="AJ438" s="101"/>
      <c r="AK438" s="101"/>
      <c r="AL438" s="51">
        <f t="shared" ref="AL438:AL467" si="210">AJ438+AG438+AD438+AA438+X438+U438+R438+J438+AK438</f>
        <v>0</v>
      </c>
      <c r="AM438" s="100"/>
      <c r="AN438" s="99"/>
      <c r="AO438" s="99"/>
      <c r="AP438" s="98"/>
      <c r="AQ438" s="73"/>
      <c r="AR438" s="84"/>
      <c r="AS438" s="83"/>
      <c r="AT438" s="578"/>
    </row>
    <row r="439" spans="1:46" s="109" customFormat="1" ht="67.5" customHeight="1" thickBot="1">
      <c r="A439" s="975" t="s">
        <v>657</v>
      </c>
      <c r="B439" s="978" t="s">
        <v>131</v>
      </c>
      <c r="C439" s="978" t="s">
        <v>656</v>
      </c>
      <c r="D439" s="981"/>
      <c r="E439" s="79">
        <v>2017</v>
      </c>
      <c r="F439" s="79" t="s">
        <v>182</v>
      </c>
      <c r="G439" s="67"/>
      <c r="H439" s="96"/>
      <c r="I439" s="96"/>
      <c r="J439" s="82">
        <f t="shared" ref="J439:J453" si="211">G439*H439*I439</f>
        <v>0</v>
      </c>
      <c r="K439" s="81"/>
      <c r="L439" s="80"/>
      <c r="M439" s="96"/>
      <c r="N439" s="96"/>
      <c r="O439" s="96"/>
      <c r="P439" s="96"/>
      <c r="Q439" s="96"/>
      <c r="R439" s="66">
        <f t="shared" ref="R439:R453" si="212">(K439*L439*M439*N439)+(K439*L439*P439)+O439+(K439*L439*Q439)</f>
        <v>0</v>
      </c>
      <c r="S439" s="96"/>
      <c r="T439" s="96"/>
      <c r="U439" s="66">
        <f t="shared" ref="U439:U453" si="213">S439*T439</f>
        <v>0</v>
      </c>
      <c r="V439" s="96"/>
      <c r="W439" s="96"/>
      <c r="X439" s="66">
        <f t="shared" ref="X439:X453" si="214">W439*V439</f>
        <v>0</v>
      </c>
      <c r="Y439" s="96"/>
      <c r="Z439" s="96"/>
      <c r="AA439" s="66">
        <f t="shared" ref="AA439:AA453" si="215">Y439*Z439</f>
        <v>0</v>
      </c>
      <c r="AB439" s="96"/>
      <c r="AC439" s="96"/>
      <c r="AD439" s="66">
        <f t="shared" ref="AD439:AD453" si="216">AB439*AC439</f>
        <v>0</v>
      </c>
      <c r="AE439" s="96"/>
      <c r="AF439" s="96"/>
      <c r="AG439" s="66">
        <f t="shared" ref="AG439:AG453" si="217">AE439*AF439</f>
        <v>0</v>
      </c>
      <c r="AH439" s="96"/>
      <c r="AI439" s="96"/>
      <c r="AJ439" s="66">
        <f t="shared" ref="AJ439:AJ453" si="218">AI439+AH439</f>
        <v>0</v>
      </c>
      <c r="AK439" s="66"/>
      <c r="AL439" s="51">
        <f t="shared" si="210"/>
        <v>0</v>
      </c>
      <c r="AM439" s="964">
        <f>SUM(AL439:AL442)</f>
        <v>0</v>
      </c>
      <c r="AN439" s="964"/>
      <c r="AO439" s="964"/>
      <c r="AP439" s="1083">
        <f>AM439-AN439-AO439</f>
        <v>0</v>
      </c>
      <c r="AQ439" s="73"/>
      <c r="AR439" s="967"/>
      <c r="AS439" s="969"/>
      <c r="AT439" s="573"/>
    </row>
    <row r="440" spans="1:46" s="109" customFormat="1" ht="76.5" customHeight="1">
      <c r="A440" s="976"/>
      <c r="B440" s="979"/>
      <c r="C440" s="979"/>
      <c r="D440" s="982"/>
      <c r="E440" s="79">
        <v>2017</v>
      </c>
      <c r="F440" s="77" t="s">
        <v>181</v>
      </c>
      <c r="G440" s="61"/>
      <c r="H440" s="128"/>
      <c r="I440" s="128"/>
      <c r="J440" s="76">
        <f t="shared" si="211"/>
        <v>0</v>
      </c>
      <c r="K440" s="75"/>
      <c r="L440" s="74"/>
      <c r="M440" s="128"/>
      <c r="N440" s="128"/>
      <c r="O440" s="128"/>
      <c r="P440" s="128"/>
      <c r="Q440" s="128"/>
      <c r="R440" s="60">
        <f t="shared" si="212"/>
        <v>0</v>
      </c>
      <c r="S440" s="128"/>
      <c r="T440" s="128"/>
      <c r="U440" s="60">
        <f t="shared" si="213"/>
        <v>0</v>
      </c>
      <c r="V440" s="128"/>
      <c r="W440" s="128"/>
      <c r="X440" s="60">
        <f t="shared" si="214"/>
        <v>0</v>
      </c>
      <c r="Y440" s="128"/>
      <c r="Z440" s="128"/>
      <c r="AA440" s="60">
        <f t="shared" si="215"/>
        <v>0</v>
      </c>
      <c r="AB440" s="128"/>
      <c r="AC440" s="128"/>
      <c r="AD440" s="60">
        <f t="shared" si="216"/>
        <v>0</v>
      </c>
      <c r="AE440" s="128"/>
      <c r="AF440" s="128"/>
      <c r="AG440" s="60">
        <f t="shared" si="217"/>
        <v>0</v>
      </c>
      <c r="AH440" s="128"/>
      <c r="AI440" s="128"/>
      <c r="AJ440" s="60">
        <f t="shared" si="218"/>
        <v>0</v>
      </c>
      <c r="AK440" s="60"/>
      <c r="AL440" s="51">
        <f t="shared" si="210"/>
        <v>0</v>
      </c>
      <c r="AM440" s="965"/>
      <c r="AN440" s="965"/>
      <c r="AO440" s="965"/>
      <c r="AP440" s="1084"/>
      <c r="AQ440" s="73"/>
      <c r="AR440" s="968"/>
      <c r="AS440" s="970"/>
      <c r="AT440" s="573"/>
    </row>
    <row r="441" spans="1:46" s="109" customFormat="1" ht="56.25" customHeight="1">
      <c r="A441" s="976"/>
      <c r="B441" s="979"/>
      <c r="C441" s="979"/>
      <c r="D441" s="982"/>
      <c r="E441" s="77">
        <v>2018</v>
      </c>
      <c r="F441" s="77" t="s">
        <v>180</v>
      </c>
      <c r="G441" s="61"/>
      <c r="H441" s="128"/>
      <c r="I441" s="128"/>
      <c r="J441" s="76">
        <f t="shared" si="211"/>
        <v>0</v>
      </c>
      <c r="K441" s="75"/>
      <c r="L441" s="74"/>
      <c r="M441" s="128"/>
      <c r="N441" s="128"/>
      <c r="O441" s="128"/>
      <c r="P441" s="128"/>
      <c r="Q441" s="128"/>
      <c r="R441" s="60">
        <f t="shared" si="212"/>
        <v>0</v>
      </c>
      <c r="S441" s="128"/>
      <c r="T441" s="128"/>
      <c r="U441" s="60">
        <f t="shared" si="213"/>
        <v>0</v>
      </c>
      <c r="V441" s="128"/>
      <c r="W441" s="128"/>
      <c r="X441" s="60">
        <f t="shared" si="214"/>
        <v>0</v>
      </c>
      <c r="Y441" s="128"/>
      <c r="Z441" s="128"/>
      <c r="AA441" s="60">
        <f t="shared" si="215"/>
        <v>0</v>
      </c>
      <c r="AB441" s="128"/>
      <c r="AC441" s="128"/>
      <c r="AD441" s="60">
        <f t="shared" si="216"/>
        <v>0</v>
      </c>
      <c r="AE441" s="128"/>
      <c r="AF441" s="128"/>
      <c r="AG441" s="60">
        <f t="shared" si="217"/>
        <v>0</v>
      </c>
      <c r="AH441" s="128"/>
      <c r="AI441" s="128"/>
      <c r="AJ441" s="60">
        <f t="shared" si="218"/>
        <v>0</v>
      </c>
      <c r="AK441" s="60"/>
      <c r="AL441" s="51">
        <f t="shared" si="210"/>
        <v>0</v>
      </c>
      <c r="AM441" s="965"/>
      <c r="AN441" s="965"/>
      <c r="AO441" s="965"/>
      <c r="AP441" s="1084"/>
      <c r="AQ441" s="73"/>
      <c r="AR441" s="968"/>
      <c r="AS441" s="970"/>
      <c r="AT441" s="573"/>
    </row>
    <row r="442" spans="1:46" s="137" customFormat="1" ht="54.75" customHeight="1" thickBot="1">
      <c r="A442" s="977"/>
      <c r="B442" s="980"/>
      <c r="C442" s="980"/>
      <c r="D442" s="983"/>
      <c r="E442" s="77">
        <v>2018</v>
      </c>
      <c r="F442" s="127" t="s">
        <v>179</v>
      </c>
      <c r="G442" s="126"/>
      <c r="H442" s="125"/>
      <c r="I442" s="125"/>
      <c r="J442" s="124">
        <f t="shared" si="211"/>
        <v>0</v>
      </c>
      <c r="K442" s="123"/>
      <c r="L442" s="122"/>
      <c r="M442" s="121"/>
      <c r="N442" s="121"/>
      <c r="O442" s="121"/>
      <c r="P442" s="121"/>
      <c r="Q442" s="121"/>
      <c r="R442" s="54">
        <f t="shared" si="212"/>
        <v>0</v>
      </c>
      <c r="S442" s="120"/>
      <c r="T442" s="120"/>
      <c r="U442" s="54">
        <f t="shared" si="213"/>
        <v>0</v>
      </c>
      <c r="V442" s="120"/>
      <c r="W442" s="120"/>
      <c r="X442" s="54">
        <f t="shared" si="214"/>
        <v>0</v>
      </c>
      <c r="Y442" s="119"/>
      <c r="Z442" s="119"/>
      <c r="AA442" s="54">
        <f t="shared" si="215"/>
        <v>0</v>
      </c>
      <c r="AB442" s="119"/>
      <c r="AC442" s="119"/>
      <c r="AD442" s="54">
        <f t="shared" si="216"/>
        <v>0</v>
      </c>
      <c r="AE442" s="119"/>
      <c r="AF442" s="119"/>
      <c r="AG442" s="54">
        <f t="shared" si="217"/>
        <v>0</v>
      </c>
      <c r="AH442" s="119"/>
      <c r="AI442" s="119"/>
      <c r="AJ442" s="54">
        <f t="shared" si="218"/>
        <v>0</v>
      </c>
      <c r="AK442" s="54"/>
      <c r="AL442" s="51">
        <f t="shared" si="210"/>
        <v>0</v>
      </c>
      <c r="AM442" s="966"/>
      <c r="AN442" s="966"/>
      <c r="AO442" s="966"/>
      <c r="AP442" s="1085"/>
      <c r="AQ442" s="73"/>
      <c r="AR442" s="968"/>
      <c r="AS442" s="970"/>
      <c r="AT442" s="574"/>
    </row>
    <row r="443" spans="1:46" s="94" customFormat="1" ht="26.25" customHeight="1">
      <c r="A443" s="975" t="s">
        <v>655</v>
      </c>
      <c r="B443" s="978" t="s">
        <v>131</v>
      </c>
      <c r="C443" s="978" t="s">
        <v>654</v>
      </c>
      <c r="D443" s="981"/>
      <c r="E443" s="79">
        <v>2017</v>
      </c>
      <c r="F443" s="79" t="s">
        <v>178</v>
      </c>
      <c r="G443" s="67"/>
      <c r="H443" s="80"/>
      <c r="I443" s="80"/>
      <c r="J443" s="82">
        <f t="shared" si="211"/>
        <v>0</v>
      </c>
      <c r="K443" s="81"/>
      <c r="L443" s="80"/>
      <c r="M443" s="80"/>
      <c r="N443" s="80"/>
      <c r="O443" s="80"/>
      <c r="P443" s="80"/>
      <c r="Q443" s="80"/>
      <c r="R443" s="66">
        <f t="shared" si="212"/>
        <v>0</v>
      </c>
      <c r="S443" s="67"/>
      <c r="T443" s="67"/>
      <c r="U443" s="66">
        <f t="shared" si="213"/>
        <v>0</v>
      </c>
      <c r="V443" s="67"/>
      <c r="W443" s="67"/>
      <c r="X443" s="66">
        <f t="shared" si="214"/>
        <v>0</v>
      </c>
      <c r="Y443" s="67"/>
      <c r="Z443" s="67"/>
      <c r="AA443" s="66">
        <f t="shared" si="215"/>
        <v>0</v>
      </c>
      <c r="AB443" s="67"/>
      <c r="AC443" s="67"/>
      <c r="AD443" s="66">
        <f t="shared" si="216"/>
        <v>0</v>
      </c>
      <c r="AE443" s="67"/>
      <c r="AF443" s="67"/>
      <c r="AG443" s="66">
        <f t="shared" si="217"/>
        <v>0</v>
      </c>
      <c r="AH443" s="67"/>
      <c r="AI443" s="67"/>
      <c r="AJ443" s="66">
        <f t="shared" si="218"/>
        <v>0</v>
      </c>
      <c r="AK443" s="66"/>
      <c r="AL443" s="51">
        <f t="shared" si="210"/>
        <v>0</v>
      </c>
      <c r="AM443" s="964">
        <f>SUM(AL443:AL446)</f>
        <v>0</v>
      </c>
      <c r="AN443" s="964"/>
      <c r="AO443" s="964"/>
      <c r="AP443" s="964">
        <f>AM443-AN443-AO443</f>
        <v>0</v>
      </c>
      <c r="AQ443" s="73"/>
      <c r="AR443" s="967"/>
      <c r="AS443" s="969"/>
      <c r="AT443" s="571"/>
    </row>
    <row r="444" spans="1:46" s="94" customFormat="1" ht="28.5" customHeight="1">
      <c r="A444" s="976"/>
      <c r="B444" s="979"/>
      <c r="C444" s="979"/>
      <c r="D444" s="982"/>
      <c r="E444" s="77">
        <v>2017</v>
      </c>
      <c r="F444" s="77" t="s">
        <v>176</v>
      </c>
      <c r="G444" s="61"/>
      <c r="H444" s="74"/>
      <c r="I444" s="74"/>
      <c r="J444" s="76">
        <f t="shared" si="211"/>
        <v>0</v>
      </c>
      <c r="K444" s="75"/>
      <c r="L444" s="74"/>
      <c r="M444" s="74"/>
      <c r="N444" s="74"/>
      <c r="O444" s="74"/>
      <c r="P444" s="74"/>
      <c r="Q444" s="74"/>
      <c r="R444" s="60">
        <f t="shared" si="212"/>
        <v>0</v>
      </c>
      <c r="S444" s="61"/>
      <c r="T444" s="61"/>
      <c r="U444" s="60">
        <f t="shared" si="213"/>
        <v>0</v>
      </c>
      <c r="V444" s="61"/>
      <c r="W444" s="61"/>
      <c r="X444" s="60">
        <f t="shared" si="214"/>
        <v>0</v>
      </c>
      <c r="Y444" s="61"/>
      <c r="Z444" s="61"/>
      <c r="AA444" s="60">
        <f t="shared" si="215"/>
        <v>0</v>
      </c>
      <c r="AB444" s="61"/>
      <c r="AC444" s="61"/>
      <c r="AD444" s="60">
        <f t="shared" si="216"/>
        <v>0</v>
      </c>
      <c r="AE444" s="61"/>
      <c r="AF444" s="61"/>
      <c r="AG444" s="60">
        <f t="shared" si="217"/>
        <v>0</v>
      </c>
      <c r="AH444" s="61"/>
      <c r="AI444" s="61"/>
      <c r="AJ444" s="60">
        <f t="shared" si="218"/>
        <v>0</v>
      </c>
      <c r="AK444" s="60"/>
      <c r="AL444" s="51">
        <f t="shared" si="210"/>
        <v>0</v>
      </c>
      <c r="AM444" s="965"/>
      <c r="AN444" s="965"/>
      <c r="AO444" s="965"/>
      <c r="AP444" s="965"/>
      <c r="AQ444" s="73"/>
      <c r="AR444" s="968"/>
      <c r="AS444" s="970"/>
      <c r="AT444" s="571"/>
    </row>
    <row r="445" spans="1:46" s="94" customFormat="1" ht="30.75" customHeight="1">
      <c r="A445" s="976"/>
      <c r="B445" s="979"/>
      <c r="C445" s="979"/>
      <c r="D445" s="982"/>
      <c r="E445" s="77">
        <v>2018</v>
      </c>
      <c r="F445" s="77" t="s">
        <v>177</v>
      </c>
      <c r="G445" s="61"/>
      <c r="H445" s="74"/>
      <c r="I445" s="74"/>
      <c r="J445" s="76">
        <f t="shared" si="211"/>
        <v>0</v>
      </c>
      <c r="K445" s="75"/>
      <c r="L445" s="74"/>
      <c r="M445" s="74"/>
      <c r="N445" s="74"/>
      <c r="O445" s="74"/>
      <c r="P445" s="74"/>
      <c r="Q445" s="74"/>
      <c r="R445" s="60">
        <f t="shared" si="212"/>
        <v>0</v>
      </c>
      <c r="S445" s="61"/>
      <c r="T445" s="61"/>
      <c r="U445" s="60">
        <f t="shared" si="213"/>
        <v>0</v>
      </c>
      <c r="V445" s="61"/>
      <c r="W445" s="61"/>
      <c r="X445" s="60">
        <f t="shared" si="214"/>
        <v>0</v>
      </c>
      <c r="Y445" s="61"/>
      <c r="Z445" s="61"/>
      <c r="AA445" s="60">
        <f t="shared" si="215"/>
        <v>0</v>
      </c>
      <c r="AB445" s="61"/>
      <c r="AC445" s="61"/>
      <c r="AD445" s="60">
        <f t="shared" si="216"/>
        <v>0</v>
      </c>
      <c r="AE445" s="61"/>
      <c r="AF445" s="61"/>
      <c r="AG445" s="60">
        <f t="shared" si="217"/>
        <v>0</v>
      </c>
      <c r="AH445" s="61"/>
      <c r="AI445" s="61"/>
      <c r="AJ445" s="60">
        <f t="shared" si="218"/>
        <v>0</v>
      </c>
      <c r="AK445" s="60"/>
      <c r="AL445" s="51">
        <f t="shared" si="210"/>
        <v>0</v>
      </c>
      <c r="AM445" s="965"/>
      <c r="AN445" s="965"/>
      <c r="AO445" s="965"/>
      <c r="AP445" s="965"/>
      <c r="AQ445" s="73"/>
      <c r="AR445" s="968"/>
      <c r="AS445" s="970"/>
      <c r="AT445" s="571"/>
    </row>
    <row r="446" spans="1:46" s="94" customFormat="1" ht="30.75" customHeight="1" thickBot="1">
      <c r="A446" s="999"/>
      <c r="B446" s="980"/>
      <c r="C446" s="980"/>
      <c r="D446" s="983"/>
      <c r="E446" s="117">
        <v>2018</v>
      </c>
      <c r="F446" s="117" t="s">
        <v>2009</v>
      </c>
      <c r="G446" s="58"/>
      <c r="H446" s="113"/>
      <c r="I446" s="113"/>
      <c r="J446" s="116">
        <f t="shared" si="211"/>
        <v>0</v>
      </c>
      <c r="K446" s="115"/>
      <c r="L446" s="114"/>
      <c r="M446" s="113"/>
      <c r="N446" s="113"/>
      <c r="O446" s="113"/>
      <c r="P446" s="113"/>
      <c r="Q446" s="113"/>
      <c r="R446" s="54">
        <f t="shared" si="212"/>
        <v>0</v>
      </c>
      <c r="S446" s="113"/>
      <c r="T446" s="113"/>
      <c r="U446" s="52">
        <f t="shared" si="213"/>
        <v>0</v>
      </c>
      <c r="V446" s="113"/>
      <c r="W446" s="113"/>
      <c r="X446" s="52">
        <f t="shared" si="214"/>
        <v>0</v>
      </c>
      <c r="Y446" s="113"/>
      <c r="Z446" s="113"/>
      <c r="AA446" s="52">
        <f t="shared" si="215"/>
        <v>0</v>
      </c>
      <c r="AB446" s="113"/>
      <c r="AC446" s="113"/>
      <c r="AD446" s="52">
        <f t="shared" si="216"/>
        <v>0</v>
      </c>
      <c r="AE446" s="113"/>
      <c r="AF446" s="113"/>
      <c r="AG446" s="52">
        <f t="shared" si="217"/>
        <v>0</v>
      </c>
      <c r="AH446" s="113"/>
      <c r="AI446" s="113"/>
      <c r="AJ446" s="52">
        <f t="shared" si="218"/>
        <v>0</v>
      </c>
      <c r="AK446" s="52"/>
      <c r="AL446" s="51">
        <f t="shared" si="210"/>
        <v>0</v>
      </c>
      <c r="AM446" s="966"/>
      <c r="AN446" s="966"/>
      <c r="AO446" s="966"/>
      <c r="AP446" s="966"/>
      <c r="AQ446" s="73"/>
      <c r="AR446" s="968"/>
      <c r="AS446" s="970"/>
      <c r="AT446" s="571"/>
    </row>
    <row r="447" spans="1:46" s="94" customFormat="1" ht="27.75" customHeight="1">
      <c r="A447" s="975" t="s">
        <v>653</v>
      </c>
      <c r="B447" s="978" t="s">
        <v>131</v>
      </c>
      <c r="C447" s="978" t="s">
        <v>652</v>
      </c>
      <c r="D447" s="981"/>
      <c r="E447" s="79">
        <v>2017</v>
      </c>
      <c r="F447" s="79" t="s">
        <v>175</v>
      </c>
      <c r="G447" s="67"/>
      <c r="H447" s="80"/>
      <c r="I447" s="80"/>
      <c r="J447" s="82">
        <f t="shared" si="211"/>
        <v>0</v>
      </c>
      <c r="K447" s="81"/>
      <c r="L447" s="80"/>
      <c r="M447" s="80"/>
      <c r="N447" s="80"/>
      <c r="O447" s="80"/>
      <c r="P447" s="80"/>
      <c r="Q447" s="80"/>
      <c r="R447" s="66">
        <f t="shared" si="212"/>
        <v>0</v>
      </c>
      <c r="S447" s="67"/>
      <c r="T447" s="67"/>
      <c r="U447" s="66">
        <f t="shared" si="213"/>
        <v>0</v>
      </c>
      <c r="V447" s="67"/>
      <c r="W447" s="67"/>
      <c r="X447" s="66">
        <f t="shared" si="214"/>
        <v>0</v>
      </c>
      <c r="Y447" s="67"/>
      <c r="Z447" s="67"/>
      <c r="AA447" s="66">
        <f t="shared" si="215"/>
        <v>0</v>
      </c>
      <c r="AB447" s="67"/>
      <c r="AC447" s="67"/>
      <c r="AD447" s="66">
        <f t="shared" si="216"/>
        <v>0</v>
      </c>
      <c r="AE447" s="67"/>
      <c r="AF447" s="67"/>
      <c r="AG447" s="66">
        <f t="shared" si="217"/>
        <v>0</v>
      </c>
      <c r="AH447" s="67"/>
      <c r="AI447" s="67"/>
      <c r="AJ447" s="66">
        <f t="shared" si="218"/>
        <v>0</v>
      </c>
      <c r="AK447" s="66"/>
      <c r="AL447" s="51">
        <f t="shared" si="210"/>
        <v>0</v>
      </c>
      <c r="AM447" s="964">
        <f>SUM(AL447:AL450)</f>
        <v>0</v>
      </c>
      <c r="AN447" s="964"/>
      <c r="AO447" s="964"/>
      <c r="AP447" s="964">
        <f>AM447-AN447-AO447</f>
        <v>0</v>
      </c>
      <c r="AQ447" s="73"/>
      <c r="AR447" s="968"/>
      <c r="AS447" s="970"/>
      <c r="AT447" s="571"/>
    </row>
    <row r="448" spans="1:46" s="94" customFormat="1" ht="42" customHeight="1">
      <c r="A448" s="976"/>
      <c r="B448" s="979"/>
      <c r="C448" s="979"/>
      <c r="D448" s="982"/>
      <c r="E448" s="77">
        <v>2017</v>
      </c>
      <c r="F448" s="108" t="s">
        <v>174</v>
      </c>
      <c r="G448" s="61"/>
      <c r="H448" s="74"/>
      <c r="I448" s="74"/>
      <c r="J448" s="76">
        <f t="shared" si="211"/>
        <v>0</v>
      </c>
      <c r="K448" s="75"/>
      <c r="L448" s="74"/>
      <c r="M448" s="74"/>
      <c r="N448" s="74"/>
      <c r="O448" s="74"/>
      <c r="P448" s="74"/>
      <c r="Q448" s="74"/>
      <c r="R448" s="60">
        <f t="shared" si="212"/>
        <v>0</v>
      </c>
      <c r="S448" s="61"/>
      <c r="T448" s="61"/>
      <c r="U448" s="60">
        <f t="shared" si="213"/>
        <v>0</v>
      </c>
      <c r="V448" s="61"/>
      <c r="W448" s="61"/>
      <c r="X448" s="60">
        <f t="shared" si="214"/>
        <v>0</v>
      </c>
      <c r="Y448" s="61"/>
      <c r="Z448" s="61"/>
      <c r="AA448" s="60">
        <f t="shared" si="215"/>
        <v>0</v>
      </c>
      <c r="AB448" s="61"/>
      <c r="AC448" s="61"/>
      <c r="AD448" s="60">
        <f t="shared" si="216"/>
        <v>0</v>
      </c>
      <c r="AE448" s="61"/>
      <c r="AF448" s="61"/>
      <c r="AG448" s="60">
        <f t="shared" si="217"/>
        <v>0</v>
      </c>
      <c r="AH448" s="61"/>
      <c r="AI448" s="61"/>
      <c r="AJ448" s="60">
        <f t="shared" si="218"/>
        <v>0</v>
      </c>
      <c r="AK448" s="60"/>
      <c r="AL448" s="51">
        <f t="shared" si="210"/>
        <v>0</v>
      </c>
      <c r="AM448" s="965"/>
      <c r="AN448" s="965"/>
      <c r="AO448" s="965"/>
      <c r="AP448" s="965"/>
      <c r="AQ448" s="73"/>
      <c r="AR448" s="968"/>
      <c r="AS448" s="970"/>
      <c r="AT448" s="571"/>
    </row>
    <row r="449" spans="1:46" s="94" customFormat="1" ht="28.5" customHeight="1">
      <c r="A449" s="976"/>
      <c r="B449" s="979"/>
      <c r="C449" s="979"/>
      <c r="D449" s="982"/>
      <c r="E449" s="77">
        <v>2018</v>
      </c>
      <c r="F449" s="77" t="s">
        <v>175</v>
      </c>
      <c r="G449" s="61"/>
      <c r="H449" s="74"/>
      <c r="I449" s="74"/>
      <c r="J449" s="76">
        <f t="shared" si="211"/>
        <v>0</v>
      </c>
      <c r="K449" s="75"/>
      <c r="L449" s="74"/>
      <c r="M449" s="74"/>
      <c r="N449" s="74"/>
      <c r="O449" s="74"/>
      <c r="P449" s="74"/>
      <c r="Q449" s="74"/>
      <c r="R449" s="60">
        <f t="shared" si="212"/>
        <v>0</v>
      </c>
      <c r="S449" s="61"/>
      <c r="T449" s="61"/>
      <c r="U449" s="60">
        <f t="shared" si="213"/>
        <v>0</v>
      </c>
      <c r="V449" s="61"/>
      <c r="W449" s="61"/>
      <c r="X449" s="60">
        <f t="shared" si="214"/>
        <v>0</v>
      </c>
      <c r="Y449" s="61"/>
      <c r="Z449" s="61"/>
      <c r="AA449" s="60">
        <f t="shared" si="215"/>
        <v>0</v>
      </c>
      <c r="AB449" s="61"/>
      <c r="AC449" s="61"/>
      <c r="AD449" s="60">
        <f t="shared" si="216"/>
        <v>0</v>
      </c>
      <c r="AE449" s="61"/>
      <c r="AF449" s="61"/>
      <c r="AG449" s="60">
        <f t="shared" si="217"/>
        <v>0</v>
      </c>
      <c r="AH449" s="61"/>
      <c r="AI449" s="61"/>
      <c r="AJ449" s="60">
        <f t="shared" si="218"/>
        <v>0</v>
      </c>
      <c r="AK449" s="60"/>
      <c r="AL449" s="51">
        <f t="shared" si="210"/>
        <v>0</v>
      </c>
      <c r="AM449" s="965"/>
      <c r="AN449" s="965"/>
      <c r="AO449" s="965"/>
      <c r="AP449" s="965"/>
      <c r="AQ449" s="73"/>
      <c r="AR449" s="968"/>
      <c r="AS449" s="970"/>
      <c r="AT449" s="571"/>
    </row>
    <row r="450" spans="1:46" s="94" customFormat="1" ht="39" customHeight="1" thickBot="1">
      <c r="A450" s="977"/>
      <c r="B450" s="980"/>
      <c r="C450" s="980"/>
      <c r="D450" s="983"/>
      <c r="E450" s="296">
        <v>2018</v>
      </c>
      <c r="F450" s="293" t="s">
        <v>174</v>
      </c>
      <c r="G450" s="126"/>
      <c r="H450" s="159"/>
      <c r="I450" s="159"/>
      <c r="J450" s="124">
        <f t="shared" si="211"/>
        <v>0</v>
      </c>
      <c r="K450" s="123"/>
      <c r="L450" s="122"/>
      <c r="M450" s="159"/>
      <c r="N450" s="159"/>
      <c r="O450" s="159"/>
      <c r="P450" s="159"/>
      <c r="Q450" s="159"/>
      <c r="R450" s="54">
        <f t="shared" si="212"/>
        <v>0</v>
      </c>
      <c r="S450" s="159"/>
      <c r="T450" s="159"/>
      <c r="U450" s="54">
        <f t="shared" si="213"/>
        <v>0</v>
      </c>
      <c r="V450" s="159"/>
      <c r="W450" s="159"/>
      <c r="X450" s="54">
        <f t="shared" si="214"/>
        <v>0</v>
      </c>
      <c r="Y450" s="159"/>
      <c r="Z450" s="159"/>
      <c r="AA450" s="54">
        <f t="shared" si="215"/>
        <v>0</v>
      </c>
      <c r="AB450" s="159"/>
      <c r="AC450" s="159"/>
      <c r="AD450" s="54">
        <f t="shared" si="216"/>
        <v>0</v>
      </c>
      <c r="AE450" s="159"/>
      <c r="AF450" s="159"/>
      <c r="AG450" s="54">
        <f t="shared" si="217"/>
        <v>0</v>
      </c>
      <c r="AH450" s="159"/>
      <c r="AI450" s="159"/>
      <c r="AJ450" s="54">
        <f t="shared" si="218"/>
        <v>0</v>
      </c>
      <c r="AK450" s="54"/>
      <c r="AL450" s="51">
        <f t="shared" si="210"/>
        <v>0</v>
      </c>
      <c r="AM450" s="966"/>
      <c r="AN450" s="966"/>
      <c r="AO450" s="966"/>
      <c r="AP450" s="966"/>
      <c r="AQ450" s="73"/>
      <c r="AR450" s="984"/>
      <c r="AS450" s="985"/>
      <c r="AT450" s="571"/>
    </row>
    <row r="451" spans="1:46" s="94" customFormat="1" ht="52.5" customHeight="1" thickBot="1">
      <c r="A451" s="975" t="s">
        <v>651</v>
      </c>
      <c r="B451" s="978" t="s">
        <v>131</v>
      </c>
      <c r="C451" s="978" t="s">
        <v>650</v>
      </c>
      <c r="D451" s="981"/>
      <c r="E451" s="79">
        <v>2017</v>
      </c>
      <c r="F451" s="79" t="s">
        <v>173</v>
      </c>
      <c r="G451" s="67"/>
      <c r="H451" s="80"/>
      <c r="I451" s="80"/>
      <c r="J451" s="82">
        <f t="shared" si="211"/>
        <v>0</v>
      </c>
      <c r="K451" s="81"/>
      <c r="L451" s="80"/>
      <c r="M451" s="80"/>
      <c r="N451" s="80"/>
      <c r="O451" s="80"/>
      <c r="P451" s="80"/>
      <c r="Q451" s="80"/>
      <c r="R451" s="66">
        <f t="shared" si="212"/>
        <v>0</v>
      </c>
      <c r="S451" s="67"/>
      <c r="T451" s="67"/>
      <c r="U451" s="66">
        <f t="shared" si="213"/>
        <v>0</v>
      </c>
      <c r="V451" s="67"/>
      <c r="W451" s="67"/>
      <c r="X451" s="66">
        <f t="shared" si="214"/>
        <v>0</v>
      </c>
      <c r="Y451" s="67"/>
      <c r="Z451" s="67"/>
      <c r="AA451" s="66">
        <f t="shared" si="215"/>
        <v>0</v>
      </c>
      <c r="AB451" s="67"/>
      <c r="AC451" s="67"/>
      <c r="AD451" s="66">
        <f t="shared" si="216"/>
        <v>0</v>
      </c>
      <c r="AE451" s="67"/>
      <c r="AF451" s="67"/>
      <c r="AG451" s="66">
        <f t="shared" si="217"/>
        <v>0</v>
      </c>
      <c r="AH451" s="67"/>
      <c r="AI451" s="67"/>
      <c r="AJ451" s="66">
        <f t="shared" si="218"/>
        <v>0</v>
      </c>
      <c r="AK451" s="66"/>
      <c r="AL451" s="51">
        <f t="shared" si="210"/>
        <v>0</v>
      </c>
      <c r="AM451" s="964">
        <f>SUM(AL451:AL456)</f>
        <v>0</v>
      </c>
      <c r="AN451" s="964"/>
      <c r="AO451" s="964"/>
      <c r="AP451" s="964">
        <f>AM451-AN451-AO451</f>
        <v>0</v>
      </c>
      <c r="AQ451" s="73"/>
      <c r="AR451" s="968"/>
      <c r="AS451" s="970"/>
      <c r="AT451" s="571"/>
    </row>
    <row r="452" spans="1:46" s="94" customFormat="1" ht="42" customHeight="1" thickBot="1">
      <c r="A452" s="976"/>
      <c r="B452" s="979"/>
      <c r="C452" s="979"/>
      <c r="D452" s="982"/>
      <c r="E452" s="79">
        <v>2017</v>
      </c>
      <c r="F452" s="108" t="s">
        <v>172</v>
      </c>
      <c r="G452" s="61"/>
      <c r="H452" s="74"/>
      <c r="I452" s="74"/>
      <c r="J452" s="76">
        <f t="shared" si="211"/>
        <v>0</v>
      </c>
      <c r="K452" s="75"/>
      <c r="L452" s="74"/>
      <c r="M452" s="74"/>
      <c r="N452" s="74"/>
      <c r="O452" s="74"/>
      <c r="P452" s="74"/>
      <c r="Q452" s="74"/>
      <c r="R452" s="60">
        <f t="shared" si="212"/>
        <v>0</v>
      </c>
      <c r="S452" s="61"/>
      <c r="T452" s="61"/>
      <c r="U452" s="60">
        <f t="shared" si="213"/>
        <v>0</v>
      </c>
      <c r="V452" s="61"/>
      <c r="W452" s="61"/>
      <c r="X452" s="60">
        <f t="shared" si="214"/>
        <v>0</v>
      </c>
      <c r="Y452" s="61"/>
      <c r="Z452" s="61"/>
      <c r="AA452" s="60">
        <f t="shared" si="215"/>
        <v>0</v>
      </c>
      <c r="AB452" s="61"/>
      <c r="AC452" s="61"/>
      <c r="AD452" s="60">
        <f t="shared" si="216"/>
        <v>0</v>
      </c>
      <c r="AE452" s="61"/>
      <c r="AF452" s="61"/>
      <c r="AG452" s="60">
        <f t="shared" si="217"/>
        <v>0</v>
      </c>
      <c r="AH452" s="61"/>
      <c r="AI452" s="61"/>
      <c r="AJ452" s="60">
        <f t="shared" si="218"/>
        <v>0</v>
      </c>
      <c r="AK452" s="60"/>
      <c r="AL452" s="51">
        <f t="shared" si="210"/>
        <v>0</v>
      </c>
      <c r="AM452" s="965"/>
      <c r="AN452" s="965"/>
      <c r="AO452" s="965"/>
      <c r="AP452" s="965"/>
      <c r="AQ452" s="73"/>
      <c r="AR452" s="968"/>
      <c r="AS452" s="970"/>
      <c r="AT452" s="571"/>
    </row>
    <row r="453" spans="1:46" s="94" customFormat="1" ht="77.25" customHeight="1">
      <c r="A453" s="976"/>
      <c r="B453" s="979"/>
      <c r="C453" s="979"/>
      <c r="D453" s="982"/>
      <c r="E453" s="79">
        <v>2017</v>
      </c>
      <c r="F453" s="77" t="s">
        <v>170</v>
      </c>
      <c r="G453" s="61"/>
      <c r="H453" s="74"/>
      <c r="I453" s="74"/>
      <c r="J453" s="76">
        <f t="shared" si="211"/>
        <v>0</v>
      </c>
      <c r="K453" s="75"/>
      <c r="L453" s="74"/>
      <c r="M453" s="74"/>
      <c r="N453" s="74"/>
      <c r="O453" s="74"/>
      <c r="P453" s="74"/>
      <c r="Q453" s="74"/>
      <c r="R453" s="60">
        <f t="shared" si="212"/>
        <v>0</v>
      </c>
      <c r="S453" s="61"/>
      <c r="T453" s="61"/>
      <c r="U453" s="60">
        <f t="shared" si="213"/>
        <v>0</v>
      </c>
      <c r="V453" s="61"/>
      <c r="W453" s="61"/>
      <c r="X453" s="60">
        <f t="shared" si="214"/>
        <v>0</v>
      </c>
      <c r="Y453" s="61"/>
      <c r="Z453" s="61"/>
      <c r="AA453" s="60">
        <f t="shared" si="215"/>
        <v>0</v>
      </c>
      <c r="AB453" s="61"/>
      <c r="AC453" s="61"/>
      <c r="AD453" s="60">
        <f t="shared" si="216"/>
        <v>0</v>
      </c>
      <c r="AE453" s="61"/>
      <c r="AF453" s="61"/>
      <c r="AG453" s="60">
        <f t="shared" si="217"/>
        <v>0</v>
      </c>
      <c r="AH453" s="61"/>
      <c r="AI453" s="61"/>
      <c r="AJ453" s="60">
        <f t="shared" si="218"/>
        <v>0</v>
      </c>
      <c r="AK453" s="60"/>
      <c r="AL453" s="51">
        <f t="shared" si="210"/>
        <v>0</v>
      </c>
      <c r="AM453" s="965"/>
      <c r="AN453" s="965"/>
      <c r="AO453" s="965"/>
      <c r="AP453" s="965"/>
      <c r="AQ453" s="73"/>
      <c r="AR453" s="968"/>
      <c r="AS453" s="970"/>
      <c r="AT453" s="571"/>
    </row>
    <row r="454" spans="1:46" s="94" customFormat="1" ht="42" customHeight="1">
      <c r="A454" s="999"/>
      <c r="B454" s="979"/>
      <c r="C454" s="979"/>
      <c r="D454" s="982"/>
      <c r="E454" s="295">
        <v>2018</v>
      </c>
      <c r="F454" s="117" t="s">
        <v>169</v>
      </c>
      <c r="G454" s="58"/>
      <c r="H454" s="114"/>
      <c r="I454" s="114"/>
      <c r="J454" s="116"/>
      <c r="K454" s="115"/>
      <c r="L454" s="114"/>
      <c r="M454" s="114"/>
      <c r="N454" s="114"/>
      <c r="O454" s="114"/>
      <c r="P454" s="114"/>
      <c r="Q454" s="114"/>
      <c r="R454" s="52"/>
      <c r="S454" s="58"/>
      <c r="T454" s="58"/>
      <c r="U454" s="52"/>
      <c r="V454" s="58"/>
      <c r="W454" s="58"/>
      <c r="X454" s="52"/>
      <c r="Y454" s="58"/>
      <c r="Z454" s="58"/>
      <c r="AA454" s="52"/>
      <c r="AB454" s="58"/>
      <c r="AC454" s="58"/>
      <c r="AD454" s="52"/>
      <c r="AE454" s="58"/>
      <c r="AF454" s="58"/>
      <c r="AG454" s="52"/>
      <c r="AH454" s="58"/>
      <c r="AI454" s="58"/>
      <c r="AJ454" s="52"/>
      <c r="AK454" s="52"/>
      <c r="AL454" s="51">
        <f t="shared" si="210"/>
        <v>0</v>
      </c>
      <c r="AM454" s="965"/>
      <c r="AN454" s="965"/>
      <c r="AO454" s="965"/>
      <c r="AP454" s="965"/>
      <c r="AQ454" s="73"/>
      <c r="AR454" s="1012"/>
      <c r="AS454" s="1050"/>
      <c r="AT454" s="571"/>
    </row>
    <row r="455" spans="1:46" s="94" customFormat="1" ht="66.75" customHeight="1">
      <c r="A455" s="999"/>
      <c r="B455" s="979"/>
      <c r="C455" s="979"/>
      <c r="D455" s="982"/>
      <c r="E455" s="117">
        <v>2018</v>
      </c>
      <c r="F455" s="117" t="s">
        <v>171</v>
      </c>
      <c r="G455" s="58"/>
      <c r="H455" s="114"/>
      <c r="I455" s="114"/>
      <c r="J455" s="116"/>
      <c r="K455" s="115"/>
      <c r="L455" s="114"/>
      <c r="M455" s="114"/>
      <c r="N455" s="114"/>
      <c r="O455" s="114"/>
      <c r="P455" s="114"/>
      <c r="Q455" s="114"/>
      <c r="R455" s="52"/>
      <c r="S455" s="58"/>
      <c r="T455" s="58"/>
      <c r="U455" s="52"/>
      <c r="V455" s="58"/>
      <c r="W455" s="58"/>
      <c r="X455" s="52"/>
      <c r="Y455" s="58"/>
      <c r="Z455" s="58"/>
      <c r="AA455" s="52"/>
      <c r="AB455" s="58"/>
      <c r="AC455" s="58"/>
      <c r="AD455" s="52"/>
      <c r="AE455" s="58"/>
      <c r="AF455" s="58"/>
      <c r="AG455" s="52"/>
      <c r="AH455" s="58"/>
      <c r="AI455" s="58"/>
      <c r="AJ455" s="52"/>
      <c r="AK455" s="52"/>
      <c r="AL455" s="51">
        <f t="shared" si="210"/>
        <v>0</v>
      </c>
      <c r="AM455" s="965"/>
      <c r="AN455" s="965"/>
      <c r="AO455" s="965"/>
      <c r="AP455" s="965"/>
      <c r="AQ455" s="73"/>
      <c r="AR455" s="1012"/>
      <c r="AS455" s="1050"/>
      <c r="AT455" s="571"/>
    </row>
    <row r="456" spans="1:46" s="94" customFormat="1" ht="72" customHeight="1" thickBot="1">
      <c r="A456" s="977"/>
      <c r="B456" s="980"/>
      <c r="C456" s="980"/>
      <c r="D456" s="983"/>
      <c r="E456" s="294">
        <v>2018</v>
      </c>
      <c r="F456" s="293" t="s">
        <v>168</v>
      </c>
      <c r="G456" s="126"/>
      <c r="H456" s="159"/>
      <c r="I456" s="159"/>
      <c r="J456" s="124">
        <f t="shared" ref="J456:J467" si="219">G456*H456*I456</f>
        <v>0</v>
      </c>
      <c r="K456" s="123"/>
      <c r="L456" s="122"/>
      <c r="M456" s="159"/>
      <c r="N456" s="159"/>
      <c r="O456" s="159"/>
      <c r="P456" s="159"/>
      <c r="Q456" s="159"/>
      <c r="R456" s="54">
        <f t="shared" ref="R456:R467" si="220">(K456*L456*M456*N456)+(K456*L456*P456)+O456+(K456*L456*Q456)</f>
        <v>0</v>
      </c>
      <c r="S456" s="159"/>
      <c r="T456" s="159"/>
      <c r="U456" s="54">
        <f t="shared" ref="U456:U467" si="221">S456*T456</f>
        <v>0</v>
      </c>
      <c r="V456" s="159"/>
      <c r="W456" s="159"/>
      <c r="X456" s="54">
        <f t="shared" ref="X456:X502" si="222">W456*V456</f>
        <v>0</v>
      </c>
      <c r="Y456" s="159"/>
      <c r="Z456" s="159"/>
      <c r="AA456" s="54">
        <f t="shared" ref="AA456:AA502" si="223">Y456*Z456</f>
        <v>0</v>
      </c>
      <c r="AB456" s="159"/>
      <c r="AC456" s="159"/>
      <c r="AD456" s="54">
        <f t="shared" ref="AD456:AD502" si="224">AB456*AC456</f>
        <v>0</v>
      </c>
      <c r="AE456" s="159"/>
      <c r="AF456" s="159"/>
      <c r="AG456" s="54">
        <f t="shared" ref="AG456:AG502" si="225">AE456*AF456</f>
        <v>0</v>
      </c>
      <c r="AH456" s="159"/>
      <c r="AI456" s="159"/>
      <c r="AJ456" s="54">
        <f t="shared" ref="AJ456:AJ502" si="226">AI456+AH456</f>
        <v>0</v>
      </c>
      <c r="AK456" s="54"/>
      <c r="AL456" s="51">
        <f t="shared" si="210"/>
        <v>0</v>
      </c>
      <c r="AM456" s="966"/>
      <c r="AN456" s="966"/>
      <c r="AO456" s="966"/>
      <c r="AP456" s="966"/>
      <c r="AQ456" s="73"/>
      <c r="AR456" s="984"/>
      <c r="AS456" s="985"/>
      <c r="AT456" s="571"/>
    </row>
    <row r="457" spans="1:46" s="94" customFormat="1" ht="30" customHeight="1" thickBot="1">
      <c r="A457" s="975" t="s">
        <v>649</v>
      </c>
      <c r="B457" s="978" t="s">
        <v>131</v>
      </c>
      <c r="C457" s="981" t="s">
        <v>648</v>
      </c>
      <c r="D457" s="981"/>
      <c r="E457" s="292">
        <v>2017</v>
      </c>
      <c r="F457" s="79" t="s">
        <v>167</v>
      </c>
      <c r="G457" s="67"/>
      <c r="H457" s="80"/>
      <c r="I457" s="80"/>
      <c r="J457" s="82">
        <f t="shared" si="219"/>
        <v>0</v>
      </c>
      <c r="K457" s="81"/>
      <c r="L457" s="80"/>
      <c r="M457" s="80"/>
      <c r="N457" s="80"/>
      <c r="O457" s="80"/>
      <c r="P457" s="80"/>
      <c r="Q457" s="80"/>
      <c r="R457" s="66">
        <f t="shared" si="220"/>
        <v>0</v>
      </c>
      <c r="S457" s="67"/>
      <c r="T457" s="67"/>
      <c r="U457" s="66">
        <f t="shared" si="221"/>
        <v>0</v>
      </c>
      <c r="V457" s="67"/>
      <c r="W457" s="67"/>
      <c r="X457" s="66">
        <f t="shared" si="222"/>
        <v>0</v>
      </c>
      <c r="Y457" s="67"/>
      <c r="Z457" s="67"/>
      <c r="AA457" s="66">
        <f t="shared" si="223"/>
        <v>0</v>
      </c>
      <c r="AB457" s="67"/>
      <c r="AC457" s="67"/>
      <c r="AD457" s="66">
        <f t="shared" si="224"/>
        <v>0</v>
      </c>
      <c r="AE457" s="67"/>
      <c r="AF457" s="67"/>
      <c r="AG457" s="66">
        <f t="shared" si="225"/>
        <v>0</v>
      </c>
      <c r="AH457" s="67"/>
      <c r="AI457" s="67"/>
      <c r="AJ457" s="66">
        <f t="shared" si="226"/>
        <v>0</v>
      </c>
      <c r="AK457" s="66"/>
      <c r="AL457" s="51">
        <f t="shared" si="210"/>
        <v>0</v>
      </c>
      <c r="AM457" s="964">
        <f>SUM(AL457:AL460)</f>
        <v>0</v>
      </c>
      <c r="AN457" s="964"/>
      <c r="AO457" s="964"/>
      <c r="AP457" s="964">
        <f>AM457-AN457-AO457</f>
        <v>0</v>
      </c>
      <c r="AQ457" s="73"/>
      <c r="AR457" s="967"/>
      <c r="AS457" s="969"/>
      <c r="AT457" s="571"/>
    </row>
    <row r="458" spans="1:46" s="94" customFormat="1" ht="30" customHeight="1">
      <c r="A458" s="976"/>
      <c r="B458" s="979"/>
      <c r="C458" s="982"/>
      <c r="D458" s="982"/>
      <c r="E458" s="79">
        <v>2017</v>
      </c>
      <c r="F458" s="78" t="s">
        <v>166</v>
      </c>
      <c r="G458" s="61"/>
      <c r="H458" s="74"/>
      <c r="I458" s="74"/>
      <c r="J458" s="76">
        <f t="shared" si="219"/>
        <v>0</v>
      </c>
      <c r="K458" s="75"/>
      <c r="L458" s="74"/>
      <c r="M458" s="74"/>
      <c r="N458" s="74"/>
      <c r="O458" s="74"/>
      <c r="P458" s="74"/>
      <c r="Q458" s="74"/>
      <c r="R458" s="60">
        <f t="shared" si="220"/>
        <v>0</v>
      </c>
      <c r="S458" s="61"/>
      <c r="T458" s="61"/>
      <c r="U458" s="60">
        <f t="shared" si="221"/>
        <v>0</v>
      </c>
      <c r="V458" s="61"/>
      <c r="W458" s="61"/>
      <c r="X458" s="60">
        <f t="shared" si="222"/>
        <v>0</v>
      </c>
      <c r="Y458" s="61"/>
      <c r="Z458" s="61"/>
      <c r="AA458" s="60">
        <f t="shared" si="223"/>
        <v>0</v>
      </c>
      <c r="AB458" s="61"/>
      <c r="AC458" s="61"/>
      <c r="AD458" s="60">
        <f t="shared" si="224"/>
        <v>0</v>
      </c>
      <c r="AE458" s="61"/>
      <c r="AF458" s="61"/>
      <c r="AG458" s="60">
        <f t="shared" si="225"/>
        <v>0</v>
      </c>
      <c r="AH458" s="61"/>
      <c r="AI458" s="61"/>
      <c r="AJ458" s="60">
        <f t="shared" si="226"/>
        <v>0</v>
      </c>
      <c r="AK458" s="60"/>
      <c r="AL458" s="51">
        <f t="shared" si="210"/>
        <v>0</v>
      </c>
      <c r="AM458" s="965"/>
      <c r="AN458" s="965"/>
      <c r="AO458" s="965"/>
      <c r="AP458" s="965"/>
      <c r="AQ458" s="73"/>
      <c r="AR458" s="968"/>
      <c r="AS458" s="970"/>
      <c r="AT458" s="571"/>
    </row>
    <row r="459" spans="1:46" s="94" customFormat="1" ht="26.25" customHeight="1">
      <c r="A459" s="976"/>
      <c r="B459" s="979"/>
      <c r="C459" s="982"/>
      <c r="D459" s="982"/>
      <c r="E459" s="77">
        <v>2018</v>
      </c>
      <c r="F459" s="77" t="s">
        <v>167</v>
      </c>
      <c r="G459" s="61"/>
      <c r="H459" s="74"/>
      <c r="I459" s="74"/>
      <c r="J459" s="76">
        <f t="shared" si="219"/>
        <v>0</v>
      </c>
      <c r="K459" s="75"/>
      <c r="L459" s="74"/>
      <c r="M459" s="74"/>
      <c r="N459" s="74"/>
      <c r="O459" s="74"/>
      <c r="P459" s="74"/>
      <c r="Q459" s="74"/>
      <c r="R459" s="60">
        <f t="shared" si="220"/>
        <v>0</v>
      </c>
      <c r="S459" s="61"/>
      <c r="T459" s="61"/>
      <c r="U459" s="60">
        <f t="shared" si="221"/>
        <v>0</v>
      </c>
      <c r="V459" s="61"/>
      <c r="W459" s="61"/>
      <c r="X459" s="60">
        <f t="shared" si="222"/>
        <v>0</v>
      </c>
      <c r="Y459" s="61"/>
      <c r="Z459" s="61"/>
      <c r="AA459" s="60">
        <f t="shared" si="223"/>
        <v>0</v>
      </c>
      <c r="AB459" s="61"/>
      <c r="AC459" s="61"/>
      <c r="AD459" s="60">
        <f t="shared" si="224"/>
        <v>0</v>
      </c>
      <c r="AE459" s="61"/>
      <c r="AF459" s="61"/>
      <c r="AG459" s="60">
        <f t="shared" si="225"/>
        <v>0</v>
      </c>
      <c r="AH459" s="61"/>
      <c r="AI459" s="61"/>
      <c r="AJ459" s="60">
        <f t="shared" si="226"/>
        <v>0</v>
      </c>
      <c r="AK459" s="60"/>
      <c r="AL459" s="51">
        <f t="shared" si="210"/>
        <v>0</v>
      </c>
      <c r="AM459" s="965"/>
      <c r="AN459" s="965"/>
      <c r="AO459" s="965"/>
      <c r="AP459" s="965"/>
      <c r="AQ459" s="73"/>
      <c r="AR459" s="968"/>
      <c r="AS459" s="970"/>
      <c r="AT459" s="571"/>
    </row>
    <row r="460" spans="1:46" s="94" customFormat="1" ht="30" customHeight="1" thickBot="1">
      <c r="A460" s="999"/>
      <c r="B460" s="980"/>
      <c r="C460" s="983"/>
      <c r="D460" s="983"/>
      <c r="E460" s="77">
        <v>2018</v>
      </c>
      <c r="F460" s="117" t="s">
        <v>166</v>
      </c>
      <c r="G460" s="58"/>
      <c r="H460" s="113"/>
      <c r="I460" s="113"/>
      <c r="J460" s="116">
        <f t="shared" si="219"/>
        <v>0</v>
      </c>
      <c r="K460" s="115"/>
      <c r="L460" s="114"/>
      <c r="M460" s="113"/>
      <c r="N460" s="113"/>
      <c r="O460" s="113"/>
      <c r="P460" s="113"/>
      <c r="Q460" s="113"/>
      <c r="R460" s="54">
        <f t="shared" si="220"/>
        <v>0</v>
      </c>
      <c r="S460" s="113"/>
      <c r="T460" s="113"/>
      <c r="U460" s="52">
        <f t="shared" si="221"/>
        <v>0</v>
      </c>
      <c r="V460" s="113"/>
      <c r="W460" s="113"/>
      <c r="X460" s="52">
        <f t="shared" si="222"/>
        <v>0</v>
      </c>
      <c r="Y460" s="113"/>
      <c r="Z460" s="113"/>
      <c r="AA460" s="52">
        <f t="shared" si="223"/>
        <v>0</v>
      </c>
      <c r="AB460" s="113"/>
      <c r="AC460" s="113"/>
      <c r="AD460" s="52">
        <f t="shared" si="224"/>
        <v>0</v>
      </c>
      <c r="AE460" s="113"/>
      <c r="AF460" s="113"/>
      <c r="AG460" s="52">
        <f t="shared" si="225"/>
        <v>0</v>
      </c>
      <c r="AH460" s="113"/>
      <c r="AI460" s="113"/>
      <c r="AJ460" s="52">
        <f t="shared" si="226"/>
        <v>0</v>
      </c>
      <c r="AK460" s="52"/>
      <c r="AL460" s="51">
        <f t="shared" si="210"/>
        <v>0</v>
      </c>
      <c r="AM460" s="966"/>
      <c r="AN460" s="966"/>
      <c r="AO460" s="966"/>
      <c r="AP460" s="966"/>
      <c r="AQ460" s="73"/>
      <c r="AR460" s="968"/>
      <c r="AS460" s="970"/>
      <c r="AT460" s="571"/>
    </row>
    <row r="461" spans="1:46" s="94" customFormat="1" ht="21" customHeight="1">
      <c r="A461" s="975" t="s">
        <v>647</v>
      </c>
      <c r="B461" s="978" t="s">
        <v>131</v>
      </c>
      <c r="C461" s="981" t="s">
        <v>646</v>
      </c>
      <c r="D461" s="981"/>
      <c r="E461" s="79">
        <v>2017</v>
      </c>
      <c r="F461" s="79" t="s">
        <v>165</v>
      </c>
      <c r="G461" s="67"/>
      <c r="H461" s="80"/>
      <c r="I461" s="80"/>
      <c r="J461" s="82">
        <f t="shared" si="219"/>
        <v>0</v>
      </c>
      <c r="K461" s="81"/>
      <c r="L461" s="80"/>
      <c r="M461" s="80"/>
      <c r="N461" s="80"/>
      <c r="O461" s="80"/>
      <c r="P461" s="80"/>
      <c r="Q461" s="80"/>
      <c r="R461" s="66">
        <f t="shared" si="220"/>
        <v>0</v>
      </c>
      <c r="S461" s="67"/>
      <c r="T461" s="67"/>
      <c r="U461" s="66">
        <f t="shared" si="221"/>
        <v>0</v>
      </c>
      <c r="V461" s="67"/>
      <c r="W461" s="67"/>
      <c r="X461" s="66">
        <f t="shared" si="222"/>
        <v>0</v>
      </c>
      <c r="Y461" s="67"/>
      <c r="Z461" s="67"/>
      <c r="AA461" s="66">
        <f t="shared" si="223"/>
        <v>0</v>
      </c>
      <c r="AB461" s="67"/>
      <c r="AC461" s="67"/>
      <c r="AD461" s="66">
        <f t="shared" si="224"/>
        <v>0</v>
      </c>
      <c r="AE461" s="67"/>
      <c r="AF461" s="67"/>
      <c r="AG461" s="66">
        <f t="shared" si="225"/>
        <v>0</v>
      </c>
      <c r="AH461" s="67"/>
      <c r="AI461" s="67"/>
      <c r="AJ461" s="66">
        <f t="shared" si="226"/>
        <v>0</v>
      </c>
      <c r="AK461" s="66"/>
      <c r="AL461" s="51">
        <f t="shared" si="210"/>
        <v>0</v>
      </c>
      <c r="AM461" s="964">
        <f>SUM(AL461:AL463)</f>
        <v>0</v>
      </c>
      <c r="AN461" s="964"/>
      <c r="AO461" s="964"/>
      <c r="AP461" s="964">
        <f>AM461-AN461-AO461</f>
        <v>0</v>
      </c>
      <c r="AQ461" s="73"/>
      <c r="AR461" s="968"/>
      <c r="AS461" s="970"/>
      <c r="AT461" s="571"/>
    </row>
    <row r="462" spans="1:46" s="94" customFormat="1" ht="33.75" customHeight="1">
      <c r="A462" s="976"/>
      <c r="B462" s="979"/>
      <c r="C462" s="982"/>
      <c r="D462" s="982"/>
      <c r="E462" s="77">
        <v>2018</v>
      </c>
      <c r="F462" s="77" t="s">
        <v>164</v>
      </c>
      <c r="G462" s="61"/>
      <c r="H462" s="74"/>
      <c r="I462" s="74"/>
      <c r="J462" s="76">
        <f t="shared" si="219"/>
        <v>0</v>
      </c>
      <c r="K462" s="75"/>
      <c r="L462" s="74"/>
      <c r="M462" s="74"/>
      <c r="N462" s="74"/>
      <c r="O462" s="74"/>
      <c r="P462" s="74"/>
      <c r="Q462" s="74"/>
      <c r="R462" s="60">
        <f t="shared" si="220"/>
        <v>0</v>
      </c>
      <c r="S462" s="61"/>
      <c r="T462" s="61"/>
      <c r="U462" s="60">
        <f t="shared" si="221"/>
        <v>0</v>
      </c>
      <c r="V462" s="61"/>
      <c r="W462" s="61"/>
      <c r="X462" s="60">
        <f t="shared" si="222"/>
        <v>0</v>
      </c>
      <c r="Y462" s="61"/>
      <c r="Z462" s="61"/>
      <c r="AA462" s="60">
        <f t="shared" si="223"/>
        <v>0</v>
      </c>
      <c r="AB462" s="61"/>
      <c r="AC462" s="61"/>
      <c r="AD462" s="60">
        <f t="shared" si="224"/>
        <v>0</v>
      </c>
      <c r="AE462" s="61"/>
      <c r="AF462" s="61"/>
      <c r="AG462" s="60">
        <f t="shared" si="225"/>
        <v>0</v>
      </c>
      <c r="AH462" s="61"/>
      <c r="AI462" s="61"/>
      <c r="AJ462" s="60">
        <f t="shared" si="226"/>
        <v>0</v>
      </c>
      <c r="AK462" s="60"/>
      <c r="AL462" s="51">
        <f t="shared" si="210"/>
        <v>0</v>
      </c>
      <c r="AM462" s="965"/>
      <c r="AN462" s="965"/>
      <c r="AO462" s="965"/>
      <c r="AP462" s="965"/>
      <c r="AQ462" s="73"/>
      <c r="AR462" s="968"/>
      <c r="AS462" s="970"/>
      <c r="AT462" s="571"/>
    </row>
    <row r="463" spans="1:46" s="94" customFormat="1" ht="39" customHeight="1" thickBot="1">
      <c r="A463" s="999"/>
      <c r="B463" s="979"/>
      <c r="C463" s="982"/>
      <c r="D463" s="982"/>
      <c r="E463" s="117">
        <v>2018</v>
      </c>
      <c r="F463" s="117" t="s">
        <v>163</v>
      </c>
      <c r="G463" s="58"/>
      <c r="H463" s="114"/>
      <c r="I463" s="114"/>
      <c r="J463" s="76">
        <f t="shared" si="219"/>
        <v>0</v>
      </c>
      <c r="K463" s="115"/>
      <c r="L463" s="114"/>
      <c r="M463" s="114"/>
      <c r="N463" s="114"/>
      <c r="O463" s="114"/>
      <c r="P463" s="114"/>
      <c r="Q463" s="114"/>
      <c r="R463" s="60">
        <f t="shared" si="220"/>
        <v>0</v>
      </c>
      <c r="S463" s="58"/>
      <c r="T463" s="58"/>
      <c r="U463" s="60">
        <f t="shared" si="221"/>
        <v>0</v>
      </c>
      <c r="V463" s="58"/>
      <c r="W463" s="58"/>
      <c r="X463" s="60">
        <f t="shared" si="222"/>
        <v>0</v>
      </c>
      <c r="Y463" s="58"/>
      <c r="Z463" s="58"/>
      <c r="AA463" s="60">
        <f t="shared" si="223"/>
        <v>0</v>
      </c>
      <c r="AB463" s="58"/>
      <c r="AC463" s="58"/>
      <c r="AD463" s="60">
        <f t="shared" si="224"/>
        <v>0</v>
      </c>
      <c r="AE463" s="58"/>
      <c r="AF463" s="58"/>
      <c r="AG463" s="60">
        <f t="shared" si="225"/>
        <v>0</v>
      </c>
      <c r="AH463" s="58"/>
      <c r="AI463" s="58"/>
      <c r="AJ463" s="60">
        <f t="shared" si="226"/>
        <v>0</v>
      </c>
      <c r="AK463" s="60"/>
      <c r="AL463" s="51">
        <f t="shared" si="210"/>
        <v>0</v>
      </c>
      <c r="AM463" s="965"/>
      <c r="AN463" s="965"/>
      <c r="AO463" s="965"/>
      <c r="AP463" s="965"/>
      <c r="AQ463" s="73"/>
      <c r="AR463" s="968"/>
      <c r="AS463" s="970"/>
      <c r="AT463" s="571"/>
    </row>
    <row r="464" spans="1:46" s="94" customFormat="1" ht="41.25" customHeight="1">
      <c r="A464" s="975" t="s">
        <v>645</v>
      </c>
      <c r="B464" s="978" t="s">
        <v>131</v>
      </c>
      <c r="C464" s="981" t="s">
        <v>644</v>
      </c>
      <c r="D464" s="981"/>
      <c r="E464" s="79">
        <v>2017</v>
      </c>
      <c r="F464" s="79" t="s">
        <v>162</v>
      </c>
      <c r="G464" s="67"/>
      <c r="H464" s="80"/>
      <c r="I464" s="80"/>
      <c r="J464" s="82">
        <f t="shared" si="219"/>
        <v>0</v>
      </c>
      <c r="K464" s="81"/>
      <c r="L464" s="80"/>
      <c r="M464" s="80"/>
      <c r="N464" s="80"/>
      <c r="O464" s="80"/>
      <c r="P464" s="80"/>
      <c r="Q464" s="80"/>
      <c r="R464" s="66">
        <f t="shared" si="220"/>
        <v>0</v>
      </c>
      <c r="S464" s="67"/>
      <c r="T464" s="67"/>
      <c r="U464" s="66">
        <f t="shared" si="221"/>
        <v>0</v>
      </c>
      <c r="V464" s="67"/>
      <c r="W464" s="67"/>
      <c r="X464" s="66">
        <f t="shared" si="222"/>
        <v>0</v>
      </c>
      <c r="Y464" s="67"/>
      <c r="Z464" s="67"/>
      <c r="AA464" s="66">
        <f t="shared" si="223"/>
        <v>0</v>
      </c>
      <c r="AB464" s="67"/>
      <c r="AC464" s="67"/>
      <c r="AD464" s="66">
        <f t="shared" si="224"/>
        <v>0</v>
      </c>
      <c r="AE464" s="67"/>
      <c r="AF464" s="67"/>
      <c r="AG464" s="66">
        <f t="shared" si="225"/>
        <v>0</v>
      </c>
      <c r="AH464" s="67"/>
      <c r="AI464" s="67"/>
      <c r="AJ464" s="66">
        <f t="shared" si="226"/>
        <v>0</v>
      </c>
      <c r="AK464" s="66"/>
      <c r="AL464" s="51">
        <f t="shared" si="210"/>
        <v>0</v>
      </c>
      <c r="AM464" s="964">
        <f>SUM(AL464:AL467)</f>
        <v>0</v>
      </c>
      <c r="AN464" s="964"/>
      <c r="AO464" s="964"/>
      <c r="AP464" s="964">
        <f>AM464-AN464-AO464</f>
        <v>0</v>
      </c>
      <c r="AQ464" s="73"/>
      <c r="AR464" s="967"/>
      <c r="AS464" s="969"/>
      <c r="AT464" s="571"/>
    </row>
    <row r="465" spans="1:46" s="94" customFormat="1" ht="54" customHeight="1">
      <c r="A465" s="976"/>
      <c r="B465" s="979"/>
      <c r="C465" s="982"/>
      <c r="D465" s="982"/>
      <c r="E465" s="77">
        <v>2017</v>
      </c>
      <c r="F465" s="108" t="s">
        <v>161</v>
      </c>
      <c r="G465" s="61"/>
      <c r="H465" s="74"/>
      <c r="I465" s="74"/>
      <c r="J465" s="76">
        <f t="shared" si="219"/>
        <v>0</v>
      </c>
      <c r="K465" s="75"/>
      <c r="L465" s="74"/>
      <c r="M465" s="74"/>
      <c r="N465" s="74"/>
      <c r="O465" s="74"/>
      <c r="P465" s="74"/>
      <c r="Q465" s="74"/>
      <c r="R465" s="60">
        <f t="shared" si="220"/>
        <v>0</v>
      </c>
      <c r="S465" s="61"/>
      <c r="T465" s="61"/>
      <c r="U465" s="60">
        <f t="shared" si="221"/>
        <v>0</v>
      </c>
      <c r="V465" s="61"/>
      <c r="W465" s="61"/>
      <c r="X465" s="60">
        <f t="shared" si="222"/>
        <v>0</v>
      </c>
      <c r="Y465" s="61"/>
      <c r="Z465" s="61"/>
      <c r="AA465" s="60">
        <f t="shared" si="223"/>
        <v>0</v>
      </c>
      <c r="AB465" s="61"/>
      <c r="AC465" s="61"/>
      <c r="AD465" s="60">
        <f t="shared" si="224"/>
        <v>0</v>
      </c>
      <c r="AE465" s="61"/>
      <c r="AF465" s="61"/>
      <c r="AG465" s="60">
        <f t="shared" si="225"/>
        <v>0</v>
      </c>
      <c r="AH465" s="61"/>
      <c r="AI465" s="61"/>
      <c r="AJ465" s="60">
        <f t="shared" si="226"/>
        <v>0</v>
      </c>
      <c r="AK465" s="60"/>
      <c r="AL465" s="51">
        <f t="shared" si="210"/>
        <v>0</v>
      </c>
      <c r="AM465" s="965"/>
      <c r="AN465" s="965"/>
      <c r="AO465" s="965"/>
      <c r="AP465" s="965"/>
      <c r="AQ465" s="73"/>
      <c r="AR465" s="968"/>
      <c r="AS465" s="970"/>
      <c r="AT465" s="571"/>
    </row>
    <row r="466" spans="1:46" s="94" customFormat="1" ht="39.75" customHeight="1">
      <c r="A466" s="976"/>
      <c r="B466" s="979"/>
      <c r="C466" s="982"/>
      <c r="D466" s="982"/>
      <c r="E466" s="77">
        <v>2018</v>
      </c>
      <c r="F466" s="77" t="s">
        <v>160</v>
      </c>
      <c r="G466" s="61"/>
      <c r="H466" s="74"/>
      <c r="I466" s="74"/>
      <c r="J466" s="76">
        <f t="shared" si="219"/>
        <v>0</v>
      </c>
      <c r="K466" s="75"/>
      <c r="L466" s="74"/>
      <c r="M466" s="74"/>
      <c r="N466" s="74"/>
      <c r="O466" s="74"/>
      <c r="P466" s="74"/>
      <c r="Q466" s="74"/>
      <c r="R466" s="60">
        <f t="shared" si="220"/>
        <v>0</v>
      </c>
      <c r="S466" s="61"/>
      <c r="T466" s="61"/>
      <c r="U466" s="60">
        <f t="shared" si="221"/>
        <v>0</v>
      </c>
      <c r="V466" s="61"/>
      <c r="W466" s="61"/>
      <c r="X466" s="60">
        <f t="shared" si="222"/>
        <v>0</v>
      </c>
      <c r="Y466" s="61"/>
      <c r="Z466" s="61"/>
      <c r="AA466" s="60">
        <f t="shared" si="223"/>
        <v>0</v>
      </c>
      <c r="AB466" s="61"/>
      <c r="AC466" s="61"/>
      <c r="AD466" s="60">
        <f t="shared" si="224"/>
        <v>0</v>
      </c>
      <c r="AE466" s="61"/>
      <c r="AF466" s="61"/>
      <c r="AG466" s="60">
        <f t="shared" si="225"/>
        <v>0</v>
      </c>
      <c r="AH466" s="61"/>
      <c r="AI466" s="61"/>
      <c r="AJ466" s="60">
        <f t="shared" si="226"/>
        <v>0</v>
      </c>
      <c r="AK466" s="60"/>
      <c r="AL466" s="51">
        <f t="shared" si="210"/>
        <v>0</v>
      </c>
      <c r="AM466" s="965"/>
      <c r="AN466" s="965"/>
      <c r="AO466" s="965"/>
      <c r="AP466" s="965"/>
      <c r="AQ466" s="73"/>
      <c r="AR466" s="968"/>
      <c r="AS466" s="970"/>
      <c r="AT466" s="571"/>
    </row>
    <row r="467" spans="1:46" s="94" customFormat="1" ht="53.25" customHeight="1" thickBot="1">
      <c r="A467" s="999"/>
      <c r="B467" s="980"/>
      <c r="C467" s="983"/>
      <c r="D467" s="983"/>
      <c r="E467" s="117">
        <v>2018</v>
      </c>
      <c r="F467" s="117" t="s">
        <v>159</v>
      </c>
      <c r="G467" s="58"/>
      <c r="H467" s="113"/>
      <c r="I467" s="113"/>
      <c r="J467" s="116">
        <f t="shared" si="219"/>
        <v>0</v>
      </c>
      <c r="K467" s="115"/>
      <c r="L467" s="114"/>
      <c r="M467" s="113"/>
      <c r="N467" s="113"/>
      <c r="O467" s="113"/>
      <c r="P467" s="113"/>
      <c r="Q467" s="113"/>
      <c r="R467" s="54">
        <f t="shared" si="220"/>
        <v>0</v>
      </c>
      <c r="S467" s="113"/>
      <c r="T467" s="113"/>
      <c r="U467" s="52">
        <f t="shared" si="221"/>
        <v>0</v>
      </c>
      <c r="V467" s="113"/>
      <c r="W467" s="113"/>
      <c r="X467" s="52">
        <f t="shared" si="222"/>
        <v>0</v>
      </c>
      <c r="Y467" s="113"/>
      <c r="Z467" s="113"/>
      <c r="AA467" s="52">
        <f t="shared" si="223"/>
        <v>0</v>
      </c>
      <c r="AB467" s="113"/>
      <c r="AC467" s="113"/>
      <c r="AD467" s="52">
        <f t="shared" si="224"/>
        <v>0</v>
      </c>
      <c r="AE467" s="113"/>
      <c r="AF467" s="113"/>
      <c r="AG467" s="52">
        <f t="shared" si="225"/>
        <v>0</v>
      </c>
      <c r="AH467" s="113"/>
      <c r="AI467" s="113"/>
      <c r="AJ467" s="52">
        <f t="shared" si="226"/>
        <v>0</v>
      </c>
      <c r="AK467" s="52"/>
      <c r="AL467" s="51">
        <f t="shared" si="210"/>
        <v>0</v>
      </c>
      <c r="AM467" s="966"/>
      <c r="AN467" s="966"/>
      <c r="AO467" s="966"/>
      <c r="AP467" s="966"/>
      <c r="AQ467" s="73"/>
      <c r="AR467" s="968"/>
      <c r="AS467" s="970"/>
      <c r="AT467" s="571"/>
    </row>
    <row r="468" spans="1:46" s="95" customFormat="1" ht="33" customHeight="1" thickBot="1">
      <c r="A468" s="1146" t="s">
        <v>643</v>
      </c>
      <c r="B468" s="1147"/>
      <c r="C468" s="1147"/>
      <c r="D468" s="1147"/>
      <c r="E468" s="1147"/>
      <c r="F468" s="1148"/>
      <c r="G468" s="93"/>
      <c r="H468" s="86"/>
      <c r="I468" s="86"/>
      <c r="J468" s="92"/>
      <c r="K468" s="91"/>
      <c r="L468" s="90"/>
      <c r="M468" s="90"/>
      <c r="N468" s="90"/>
      <c r="O468" s="90"/>
      <c r="P468" s="89"/>
      <c r="Q468" s="89"/>
      <c r="R468" s="90"/>
      <c r="S468" s="89"/>
      <c r="T468" s="89"/>
      <c r="U468" s="88"/>
      <c r="V468" s="86"/>
      <c r="W468" s="86"/>
      <c r="X468" s="88">
        <f t="shared" si="222"/>
        <v>0</v>
      </c>
      <c r="Y468" s="86"/>
      <c r="Z468" s="86"/>
      <c r="AA468" s="88">
        <f t="shared" si="223"/>
        <v>0</v>
      </c>
      <c r="AB468" s="86"/>
      <c r="AC468" s="86"/>
      <c r="AD468" s="88">
        <f t="shared" si="224"/>
        <v>0</v>
      </c>
      <c r="AE468" s="86"/>
      <c r="AF468" s="86"/>
      <c r="AG468" s="88">
        <f t="shared" si="225"/>
        <v>0</v>
      </c>
      <c r="AH468" s="86"/>
      <c r="AI468" s="86"/>
      <c r="AJ468" s="88">
        <f t="shared" si="226"/>
        <v>0</v>
      </c>
      <c r="AK468" s="88"/>
      <c r="AL468" s="146">
        <f>AJ468+AG468+AD468+AA468+X468+U468+R468+J468</f>
        <v>0</v>
      </c>
      <c r="AM468" s="87"/>
      <c r="AN468" s="86"/>
      <c r="AO468" s="86"/>
      <c r="AP468" s="85"/>
      <c r="AQ468" s="73"/>
      <c r="AR468" s="93"/>
      <c r="AS468" s="90"/>
      <c r="AT468" s="578"/>
    </row>
    <row r="469" spans="1:46" s="94" customFormat="1" ht="30" customHeight="1">
      <c r="A469" s="975" t="s">
        <v>642</v>
      </c>
      <c r="B469" s="978" t="s">
        <v>131</v>
      </c>
      <c r="C469" s="996" t="s">
        <v>641</v>
      </c>
      <c r="D469" s="996"/>
      <c r="E469" s="291">
        <v>2017</v>
      </c>
      <c r="F469" s="288" t="s">
        <v>158</v>
      </c>
      <c r="G469" s="67"/>
      <c r="H469" s="80"/>
      <c r="I469" s="80"/>
      <c r="J469" s="82">
        <f t="shared" ref="J469:J476" si="227">G469*H469*I469</f>
        <v>0</v>
      </c>
      <c r="K469" s="81"/>
      <c r="L469" s="80"/>
      <c r="M469" s="80"/>
      <c r="N469" s="80"/>
      <c r="O469" s="80"/>
      <c r="P469" s="80"/>
      <c r="Q469" s="80"/>
      <c r="R469" s="66">
        <f t="shared" ref="R469:R476" si="228">(K469*L469*M469*N469)+(K469*L469*P469)+O469+(K469*L469*Q469)</f>
        <v>0</v>
      </c>
      <c r="S469" s="67"/>
      <c r="T469" s="67"/>
      <c r="U469" s="66">
        <f t="shared" ref="U469:U476" si="229">S469*T469</f>
        <v>0</v>
      </c>
      <c r="V469" s="67"/>
      <c r="W469" s="67"/>
      <c r="X469" s="66">
        <f t="shared" si="222"/>
        <v>0</v>
      </c>
      <c r="Y469" s="67"/>
      <c r="Z469" s="67"/>
      <c r="AA469" s="66">
        <f t="shared" si="223"/>
        <v>0</v>
      </c>
      <c r="AB469" s="67"/>
      <c r="AC469" s="67"/>
      <c r="AD469" s="66">
        <f t="shared" si="224"/>
        <v>0</v>
      </c>
      <c r="AE469" s="67"/>
      <c r="AF469" s="67"/>
      <c r="AG469" s="66">
        <f t="shared" si="225"/>
        <v>0</v>
      </c>
      <c r="AH469" s="67"/>
      <c r="AI469" s="67"/>
      <c r="AJ469" s="66">
        <f t="shared" si="226"/>
        <v>0</v>
      </c>
      <c r="AK469" s="66"/>
      <c r="AL469" s="51">
        <f t="shared" ref="AL469:AL476" si="230">AJ469+AG469+AD469+AA469+X469+U469+R469+J469+AK469</f>
        <v>0</v>
      </c>
      <c r="AM469" s="964">
        <f>SUM(AL469:AL472)</f>
        <v>0</v>
      </c>
      <c r="AN469" s="964">
        <f>AM469</f>
        <v>0</v>
      </c>
      <c r="AO469" s="964"/>
      <c r="AP469" s="964">
        <f>AM469-AN469-AO469</f>
        <v>0</v>
      </c>
      <c r="AQ469" s="73"/>
      <c r="AR469" s="967"/>
      <c r="AS469" s="969"/>
      <c r="AT469" s="571"/>
    </row>
    <row r="470" spans="1:46" s="94" customFormat="1" ht="29.25" customHeight="1">
      <c r="A470" s="976"/>
      <c r="B470" s="979"/>
      <c r="C470" s="997"/>
      <c r="D470" s="997"/>
      <c r="E470" s="290">
        <v>2017</v>
      </c>
      <c r="F470" s="288" t="s">
        <v>157</v>
      </c>
      <c r="G470" s="61"/>
      <c r="H470" s="74"/>
      <c r="I470" s="74"/>
      <c r="J470" s="76">
        <f t="shared" si="227"/>
        <v>0</v>
      </c>
      <c r="K470" s="75"/>
      <c r="L470" s="74"/>
      <c r="M470" s="74"/>
      <c r="N470" s="74"/>
      <c r="O470" s="74"/>
      <c r="P470" s="74"/>
      <c r="Q470" s="74"/>
      <c r="R470" s="60">
        <f t="shared" si="228"/>
        <v>0</v>
      </c>
      <c r="S470" s="61"/>
      <c r="T470" s="61"/>
      <c r="U470" s="60">
        <f t="shared" si="229"/>
        <v>0</v>
      </c>
      <c r="V470" s="61"/>
      <c r="W470" s="61"/>
      <c r="X470" s="60">
        <f t="shared" si="222"/>
        <v>0</v>
      </c>
      <c r="Y470" s="61"/>
      <c r="Z470" s="61"/>
      <c r="AA470" s="60">
        <f t="shared" si="223"/>
        <v>0</v>
      </c>
      <c r="AB470" s="61"/>
      <c r="AC470" s="61"/>
      <c r="AD470" s="60">
        <f t="shared" si="224"/>
        <v>0</v>
      </c>
      <c r="AE470" s="61"/>
      <c r="AF470" s="61"/>
      <c r="AG470" s="60">
        <f t="shared" si="225"/>
        <v>0</v>
      </c>
      <c r="AH470" s="61"/>
      <c r="AI470" s="61"/>
      <c r="AJ470" s="60">
        <f t="shared" si="226"/>
        <v>0</v>
      </c>
      <c r="AK470" s="60"/>
      <c r="AL470" s="51">
        <f t="shared" si="230"/>
        <v>0</v>
      </c>
      <c r="AM470" s="965"/>
      <c r="AN470" s="965"/>
      <c r="AO470" s="965"/>
      <c r="AP470" s="965"/>
      <c r="AQ470" s="73"/>
      <c r="AR470" s="968"/>
      <c r="AS470" s="970"/>
      <c r="AT470" s="571"/>
    </row>
    <row r="471" spans="1:46" s="94" customFormat="1" ht="45" customHeight="1">
      <c r="A471" s="976"/>
      <c r="B471" s="979"/>
      <c r="C471" s="997"/>
      <c r="D471" s="997"/>
      <c r="E471" s="290">
        <v>2018</v>
      </c>
      <c r="F471" s="288" t="s">
        <v>156</v>
      </c>
      <c r="G471" s="61"/>
      <c r="H471" s="74"/>
      <c r="I471" s="74"/>
      <c r="J471" s="76">
        <f t="shared" si="227"/>
        <v>0</v>
      </c>
      <c r="K471" s="75"/>
      <c r="L471" s="74"/>
      <c r="M471" s="74"/>
      <c r="N471" s="74"/>
      <c r="O471" s="74"/>
      <c r="P471" s="74"/>
      <c r="Q471" s="74"/>
      <c r="R471" s="60">
        <f t="shared" si="228"/>
        <v>0</v>
      </c>
      <c r="S471" s="61"/>
      <c r="T471" s="61"/>
      <c r="U471" s="60">
        <f t="shared" si="229"/>
        <v>0</v>
      </c>
      <c r="V471" s="61"/>
      <c r="W471" s="61"/>
      <c r="X471" s="60">
        <f t="shared" si="222"/>
        <v>0</v>
      </c>
      <c r="Y471" s="61"/>
      <c r="Z471" s="61"/>
      <c r="AA471" s="60">
        <f t="shared" si="223"/>
        <v>0</v>
      </c>
      <c r="AB471" s="61"/>
      <c r="AC471" s="61"/>
      <c r="AD471" s="60">
        <f t="shared" si="224"/>
        <v>0</v>
      </c>
      <c r="AE471" s="61"/>
      <c r="AF471" s="61"/>
      <c r="AG471" s="60">
        <f t="shared" si="225"/>
        <v>0</v>
      </c>
      <c r="AH471" s="61"/>
      <c r="AI471" s="61"/>
      <c r="AJ471" s="60">
        <f t="shared" si="226"/>
        <v>0</v>
      </c>
      <c r="AK471" s="60"/>
      <c r="AL471" s="51">
        <f t="shared" si="230"/>
        <v>0</v>
      </c>
      <c r="AM471" s="965"/>
      <c r="AN471" s="965"/>
      <c r="AO471" s="965"/>
      <c r="AP471" s="965"/>
      <c r="AQ471" s="73"/>
      <c r="AR471" s="968"/>
      <c r="AS471" s="970"/>
      <c r="AT471" s="571"/>
    </row>
    <row r="472" spans="1:46" s="94" customFormat="1" ht="35.25" customHeight="1" thickBot="1">
      <c r="A472" s="999"/>
      <c r="B472" s="980"/>
      <c r="C472" s="998"/>
      <c r="D472" s="998"/>
      <c r="E472" s="289">
        <v>2018</v>
      </c>
      <c r="F472" s="288" t="s">
        <v>155</v>
      </c>
      <c r="G472" s="58"/>
      <c r="H472" s="113"/>
      <c r="I472" s="113"/>
      <c r="J472" s="116">
        <f t="shared" si="227"/>
        <v>0</v>
      </c>
      <c r="K472" s="115"/>
      <c r="L472" s="114"/>
      <c r="M472" s="113"/>
      <c r="N472" s="113"/>
      <c r="O472" s="113"/>
      <c r="P472" s="113"/>
      <c r="Q472" s="113"/>
      <c r="R472" s="54">
        <f t="shared" si="228"/>
        <v>0</v>
      </c>
      <c r="S472" s="113"/>
      <c r="T472" s="113"/>
      <c r="U472" s="52">
        <f t="shared" si="229"/>
        <v>0</v>
      </c>
      <c r="V472" s="113"/>
      <c r="W472" s="113"/>
      <c r="X472" s="52">
        <f t="shared" si="222"/>
        <v>0</v>
      </c>
      <c r="Y472" s="113"/>
      <c r="Z472" s="113"/>
      <c r="AA472" s="52">
        <f t="shared" si="223"/>
        <v>0</v>
      </c>
      <c r="AB472" s="113"/>
      <c r="AC472" s="113"/>
      <c r="AD472" s="52">
        <f t="shared" si="224"/>
        <v>0</v>
      </c>
      <c r="AE472" s="113"/>
      <c r="AF472" s="113"/>
      <c r="AG472" s="52">
        <f t="shared" si="225"/>
        <v>0</v>
      </c>
      <c r="AH472" s="113"/>
      <c r="AI472" s="113"/>
      <c r="AJ472" s="52">
        <f t="shared" si="226"/>
        <v>0</v>
      </c>
      <c r="AK472" s="52"/>
      <c r="AL472" s="51">
        <f t="shared" si="230"/>
        <v>0</v>
      </c>
      <c r="AM472" s="966"/>
      <c r="AN472" s="966"/>
      <c r="AO472" s="966"/>
      <c r="AP472" s="966"/>
      <c r="AQ472" s="73"/>
      <c r="AR472" s="968"/>
      <c r="AS472" s="970"/>
      <c r="AT472" s="571"/>
    </row>
    <row r="473" spans="1:46" s="94" customFormat="1" ht="28.5" customHeight="1" thickBot="1">
      <c r="A473" s="1130" t="s">
        <v>640</v>
      </c>
      <c r="B473" s="978" t="s">
        <v>131</v>
      </c>
      <c r="C473" s="981" t="s">
        <v>639</v>
      </c>
      <c r="D473" s="981"/>
      <c r="E473" s="79">
        <v>2017</v>
      </c>
      <c r="F473" s="79" t="s">
        <v>154</v>
      </c>
      <c r="G473" s="67"/>
      <c r="H473" s="80"/>
      <c r="I473" s="80"/>
      <c r="J473" s="82">
        <f t="shared" si="227"/>
        <v>0</v>
      </c>
      <c r="K473" s="81"/>
      <c r="L473" s="80"/>
      <c r="M473" s="80"/>
      <c r="N473" s="80"/>
      <c r="O473" s="80"/>
      <c r="P473" s="80"/>
      <c r="Q473" s="80"/>
      <c r="R473" s="66">
        <f t="shared" si="228"/>
        <v>0</v>
      </c>
      <c r="S473" s="67"/>
      <c r="T473" s="67"/>
      <c r="U473" s="66">
        <f t="shared" si="229"/>
        <v>0</v>
      </c>
      <c r="V473" s="67"/>
      <c r="W473" s="67"/>
      <c r="X473" s="66">
        <f t="shared" si="222"/>
        <v>0</v>
      </c>
      <c r="Y473" s="67"/>
      <c r="Z473" s="67"/>
      <c r="AA473" s="66">
        <f t="shared" si="223"/>
        <v>0</v>
      </c>
      <c r="AB473" s="67"/>
      <c r="AC473" s="67"/>
      <c r="AD473" s="66">
        <f t="shared" si="224"/>
        <v>0</v>
      </c>
      <c r="AE473" s="67"/>
      <c r="AF473" s="67"/>
      <c r="AG473" s="66">
        <f t="shared" si="225"/>
        <v>0</v>
      </c>
      <c r="AH473" s="67"/>
      <c r="AI473" s="67"/>
      <c r="AJ473" s="66">
        <f t="shared" si="226"/>
        <v>0</v>
      </c>
      <c r="AK473" s="66"/>
      <c r="AL473" s="51">
        <f t="shared" si="230"/>
        <v>0</v>
      </c>
      <c r="AM473" s="964">
        <f>SUM(AL473:AL476)</f>
        <v>0</v>
      </c>
      <c r="AN473" s="964"/>
      <c r="AO473" s="964">
        <f>AM473</f>
        <v>0</v>
      </c>
      <c r="AP473" s="964">
        <f>AM473-AN473-AO473</f>
        <v>0</v>
      </c>
      <c r="AQ473" s="73"/>
      <c r="AR473" s="968"/>
      <c r="AS473" s="970"/>
      <c r="AT473" s="571"/>
    </row>
    <row r="474" spans="1:46" s="94" customFormat="1" ht="32.25" customHeight="1">
      <c r="A474" s="976"/>
      <c r="B474" s="979"/>
      <c r="C474" s="982"/>
      <c r="D474" s="982"/>
      <c r="E474" s="79">
        <v>2017</v>
      </c>
      <c r="F474" s="77" t="s">
        <v>638</v>
      </c>
      <c r="G474" s="61"/>
      <c r="H474" s="74"/>
      <c r="I474" s="74"/>
      <c r="J474" s="76">
        <f t="shared" si="227"/>
        <v>0</v>
      </c>
      <c r="K474" s="75"/>
      <c r="L474" s="74"/>
      <c r="M474" s="74"/>
      <c r="N474" s="74"/>
      <c r="O474" s="74"/>
      <c r="P474" s="74"/>
      <c r="Q474" s="74"/>
      <c r="R474" s="60">
        <f t="shared" si="228"/>
        <v>0</v>
      </c>
      <c r="S474" s="61"/>
      <c r="T474" s="61"/>
      <c r="U474" s="60">
        <f t="shared" si="229"/>
        <v>0</v>
      </c>
      <c r="V474" s="61"/>
      <c r="W474" s="61"/>
      <c r="X474" s="60">
        <f t="shared" si="222"/>
        <v>0</v>
      </c>
      <c r="Y474" s="61"/>
      <c r="Z474" s="61"/>
      <c r="AA474" s="60">
        <f t="shared" si="223"/>
        <v>0</v>
      </c>
      <c r="AB474" s="61"/>
      <c r="AC474" s="61"/>
      <c r="AD474" s="60">
        <f t="shared" si="224"/>
        <v>0</v>
      </c>
      <c r="AE474" s="61"/>
      <c r="AF474" s="61"/>
      <c r="AG474" s="60">
        <f t="shared" si="225"/>
        <v>0</v>
      </c>
      <c r="AH474" s="61"/>
      <c r="AI474" s="61"/>
      <c r="AJ474" s="60">
        <f t="shared" si="226"/>
        <v>0</v>
      </c>
      <c r="AK474" s="60"/>
      <c r="AL474" s="51">
        <f t="shared" si="230"/>
        <v>0</v>
      </c>
      <c r="AM474" s="965"/>
      <c r="AN474" s="965"/>
      <c r="AO474" s="965"/>
      <c r="AP474" s="965"/>
      <c r="AQ474" s="73"/>
      <c r="AR474" s="968"/>
      <c r="AS474" s="970"/>
      <c r="AT474" s="571"/>
    </row>
    <row r="475" spans="1:46" s="94" customFormat="1" ht="28.5" customHeight="1">
      <c r="A475" s="976"/>
      <c r="B475" s="979"/>
      <c r="C475" s="982"/>
      <c r="D475" s="982"/>
      <c r="E475" s="77">
        <v>2018</v>
      </c>
      <c r="F475" s="77" t="s">
        <v>153</v>
      </c>
      <c r="G475" s="61"/>
      <c r="H475" s="74"/>
      <c r="I475" s="74"/>
      <c r="J475" s="76">
        <f t="shared" si="227"/>
        <v>0</v>
      </c>
      <c r="K475" s="75"/>
      <c r="L475" s="74"/>
      <c r="M475" s="74"/>
      <c r="N475" s="74"/>
      <c r="O475" s="74"/>
      <c r="P475" s="74"/>
      <c r="Q475" s="74"/>
      <c r="R475" s="60">
        <f t="shared" si="228"/>
        <v>0</v>
      </c>
      <c r="S475" s="61"/>
      <c r="T475" s="61"/>
      <c r="U475" s="60">
        <f t="shared" si="229"/>
        <v>0</v>
      </c>
      <c r="V475" s="61"/>
      <c r="W475" s="61"/>
      <c r="X475" s="60">
        <f t="shared" si="222"/>
        <v>0</v>
      </c>
      <c r="Y475" s="61"/>
      <c r="Z475" s="61"/>
      <c r="AA475" s="60">
        <f t="shared" si="223"/>
        <v>0</v>
      </c>
      <c r="AB475" s="61"/>
      <c r="AC475" s="61"/>
      <c r="AD475" s="60">
        <f t="shared" si="224"/>
        <v>0</v>
      </c>
      <c r="AE475" s="61"/>
      <c r="AF475" s="61"/>
      <c r="AG475" s="60">
        <f t="shared" si="225"/>
        <v>0</v>
      </c>
      <c r="AH475" s="61"/>
      <c r="AI475" s="61"/>
      <c r="AJ475" s="60">
        <f t="shared" si="226"/>
        <v>0</v>
      </c>
      <c r="AK475" s="60"/>
      <c r="AL475" s="51">
        <f t="shared" si="230"/>
        <v>0</v>
      </c>
      <c r="AM475" s="965"/>
      <c r="AN475" s="965"/>
      <c r="AO475" s="965"/>
      <c r="AP475" s="965"/>
      <c r="AQ475" s="73"/>
      <c r="AR475" s="968"/>
      <c r="AS475" s="970"/>
      <c r="AT475" s="571"/>
    </row>
    <row r="476" spans="1:46" s="94" customFormat="1" ht="30.75" customHeight="1" thickBot="1">
      <c r="A476" s="976"/>
      <c r="B476" s="980"/>
      <c r="C476" s="983"/>
      <c r="D476" s="983"/>
      <c r="E476" s="77">
        <v>2018</v>
      </c>
      <c r="F476" s="77" t="s">
        <v>637</v>
      </c>
      <c r="G476" s="61"/>
      <c r="H476" s="128"/>
      <c r="I476" s="128"/>
      <c r="J476" s="76">
        <f t="shared" si="227"/>
        <v>0</v>
      </c>
      <c r="K476" s="75"/>
      <c r="L476" s="74"/>
      <c r="M476" s="128"/>
      <c r="N476" s="128"/>
      <c r="O476" s="128"/>
      <c r="P476" s="128"/>
      <c r="Q476" s="128"/>
      <c r="R476" s="54">
        <f t="shared" si="228"/>
        <v>0</v>
      </c>
      <c r="S476" s="128"/>
      <c r="T476" s="128"/>
      <c r="U476" s="60">
        <f t="shared" si="229"/>
        <v>0</v>
      </c>
      <c r="V476" s="128"/>
      <c r="W476" s="128"/>
      <c r="X476" s="60">
        <f t="shared" si="222"/>
        <v>0</v>
      </c>
      <c r="Y476" s="128"/>
      <c r="Z476" s="128"/>
      <c r="AA476" s="60">
        <f t="shared" si="223"/>
        <v>0</v>
      </c>
      <c r="AB476" s="128"/>
      <c r="AC476" s="128"/>
      <c r="AD476" s="60">
        <f t="shared" si="224"/>
        <v>0</v>
      </c>
      <c r="AE476" s="128"/>
      <c r="AF476" s="128"/>
      <c r="AG476" s="60">
        <f t="shared" si="225"/>
        <v>0</v>
      </c>
      <c r="AH476" s="128"/>
      <c r="AI476" s="128"/>
      <c r="AJ476" s="60">
        <f t="shared" si="226"/>
        <v>0</v>
      </c>
      <c r="AK476" s="60"/>
      <c r="AL476" s="51">
        <f t="shared" si="230"/>
        <v>0</v>
      </c>
      <c r="AM476" s="966"/>
      <c r="AN476" s="966"/>
      <c r="AO476" s="966"/>
      <c r="AP476" s="966"/>
      <c r="AQ476" s="73"/>
      <c r="AR476" s="968"/>
      <c r="AS476" s="970"/>
      <c r="AT476" s="571"/>
    </row>
    <row r="477" spans="1:46" s="95" customFormat="1" ht="33" customHeight="1" thickBot="1">
      <c r="A477" s="1146" t="s">
        <v>636</v>
      </c>
      <c r="B477" s="1147"/>
      <c r="C477" s="1147"/>
      <c r="D477" s="1147"/>
      <c r="E477" s="1147"/>
      <c r="F477" s="1148"/>
      <c r="G477" s="93"/>
      <c r="H477" s="86"/>
      <c r="I477" s="86"/>
      <c r="J477" s="92"/>
      <c r="K477" s="91"/>
      <c r="L477" s="90"/>
      <c r="M477" s="90"/>
      <c r="N477" s="90"/>
      <c r="O477" s="90"/>
      <c r="P477" s="89"/>
      <c r="Q477" s="89"/>
      <c r="R477" s="90"/>
      <c r="S477" s="89"/>
      <c r="T477" s="89"/>
      <c r="U477" s="88"/>
      <c r="V477" s="86"/>
      <c r="W477" s="86"/>
      <c r="X477" s="88">
        <f t="shared" si="222"/>
        <v>0</v>
      </c>
      <c r="Y477" s="86"/>
      <c r="Z477" s="86"/>
      <c r="AA477" s="88">
        <f t="shared" si="223"/>
        <v>0</v>
      </c>
      <c r="AB477" s="86"/>
      <c r="AC477" s="86"/>
      <c r="AD477" s="88">
        <f t="shared" si="224"/>
        <v>0</v>
      </c>
      <c r="AE477" s="86"/>
      <c r="AF477" s="86"/>
      <c r="AG477" s="88">
        <f t="shared" si="225"/>
        <v>0</v>
      </c>
      <c r="AH477" s="86"/>
      <c r="AI477" s="86"/>
      <c r="AJ477" s="88">
        <f t="shared" si="226"/>
        <v>0</v>
      </c>
      <c r="AK477" s="88"/>
      <c r="AL477" s="146">
        <f>AJ477+AG477+AD477+AA477+X477+U477+R477+J477</f>
        <v>0</v>
      </c>
      <c r="AM477" s="87"/>
      <c r="AN477" s="86"/>
      <c r="AO477" s="86"/>
      <c r="AP477" s="85"/>
      <c r="AQ477" s="73"/>
      <c r="AR477" s="93"/>
      <c r="AS477" s="90"/>
      <c r="AT477" s="578"/>
    </row>
    <row r="478" spans="1:46" s="94" customFormat="1" ht="27.75" customHeight="1">
      <c r="A478" s="1130" t="s">
        <v>635</v>
      </c>
      <c r="B478" s="978" t="s">
        <v>131</v>
      </c>
      <c r="C478" s="978" t="s">
        <v>634</v>
      </c>
      <c r="D478" s="978"/>
      <c r="E478" s="79" t="s">
        <v>458</v>
      </c>
      <c r="F478" s="79" t="s">
        <v>152</v>
      </c>
      <c r="G478" s="67"/>
      <c r="H478" s="80"/>
      <c r="I478" s="80"/>
      <c r="J478" s="82">
        <f t="shared" ref="J478:J491" si="231">G478*H478*I478</f>
        <v>0</v>
      </c>
      <c r="K478" s="81"/>
      <c r="L478" s="80"/>
      <c r="M478" s="80"/>
      <c r="N478" s="80"/>
      <c r="O478" s="80"/>
      <c r="P478" s="80"/>
      <c r="Q478" s="80"/>
      <c r="R478" s="66">
        <f t="shared" ref="R478:R488" si="232">(K478*L478*M478*N478)+(K478*L478*P478)+O478+(K478*L478*Q478)</f>
        <v>0</v>
      </c>
      <c r="S478" s="67"/>
      <c r="T478" s="67"/>
      <c r="U478" s="66">
        <f t="shared" ref="U478:U488" si="233">S478*T478</f>
        <v>0</v>
      </c>
      <c r="V478" s="67"/>
      <c r="W478" s="67"/>
      <c r="X478" s="66">
        <f t="shared" si="222"/>
        <v>0</v>
      </c>
      <c r="Y478" s="67"/>
      <c r="Z478" s="67"/>
      <c r="AA478" s="66">
        <f t="shared" si="223"/>
        <v>0</v>
      </c>
      <c r="AB478" s="67"/>
      <c r="AC478" s="67"/>
      <c r="AD478" s="66">
        <f t="shared" si="224"/>
        <v>0</v>
      </c>
      <c r="AE478" s="67"/>
      <c r="AF478" s="67"/>
      <c r="AG478" s="66">
        <f t="shared" si="225"/>
        <v>0</v>
      </c>
      <c r="AH478" s="67"/>
      <c r="AI478" s="67"/>
      <c r="AJ478" s="66">
        <f t="shared" si="226"/>
        <v>0</v>
      </c>
      <c r="AK478" s="66"/>
      <c r="AL478" s="51">
        <f>AJ478+AG478+AD478+AA478+X478+U478+R478+J478+AK478</f>
        <v>0</v>
      </c>
      <c r="AM478" s="964">
        <f>SUM(AL478:AL480)</f>
        <v>0</v>
      </c>
      <c r="AN478" s="964"/>
      <c r="AO478" s="964"/>
      <c r="AP478" s="964">
        <f>AM478-AN478-AO478</f>
        <v>0</v>
      </c>
      <c r="AQ478" s="73"/>
      <c r="AR478" s="967"/>
      <c r="AS478" s="969"/>
      <c r="AT478" s="571"/>
    </row>
    <row r="479" spans="1:46" s="94" customFormat="1" ht="27" customHeight="1">
      <c r="A479" s="976"/>
      <c r="B479" s="979"/>
      <c r="C479" s="979"/>
      <c r="D479" s="979"/>
      <c r="E479" s="77">
        <v>2018</v>
      </c>
      <c r="F479" s="77" t="s">
        <v>150</v>
      </c>
      <c r="G479" s="61"/>
      <c r="H479" s="74"/>
      <c r="I479" s="74"/>
      <c r="J479" s="76">
        <f t="shared" si="231"/>
        <v>0</v>
      </c>
      <c r="K479" s="75"/>
      <c r="L479" s="74"/>
      <c r="M479" s="74"/>
      <c r="N479" s="74"/>
      <c r="O479" s="74"/>
      <c r="P479" s="74"/>
      <c r="Q479" s="74"/>
      <c r="R479" s="60">
        <f t="shared" si="232"/>
        <v>0</v>
      </c>
      <c r="S479" s="61"/>
      <c r="T479" s="61"/>
      <c r="U479" s="60">
        <f t="shared" si="233"/>
        <v>0</v>
      </c>
      <c r="V479" s="61"/>
      <c r="W479" s="61"/>
      <c r="X479" s="60">
        <f t="shared" si="222"/>
        <v>0</v>
      </c>
      <c r="Y479" s="61"/>
      <c r="Z479" s="61"/>
      <c r="AA479" s="60">
        <f t="shared" si="223"/>
        <v>0</v>
      </c>
      <c r="AB479" s="61"/>
      <c r="AC479" s="61"/>
      <c r="AD479" s="60">
        <f t="shared" si="224"/>
        <v>0</v>
      </c>
      <c r="AE479" s="61"/>
      <c r="AF479" s="61"/>
      <c r="AG479" s="60">
        <f t="shared" si="225"/>
        <v>0</v>
      </c>
      <c r="AH479" s="61"/>
      <c r="AI479" s="61"/>
      <c r="AJ479" s="60">
        <f t="shared" si="226"/>
        <v>0</v>
      </c>
      <c r="AK479" s="60"/>
      <c r="AL479" s="51">
        <f>AJ479+AG479+AD479+AA479+X479+U479+R479+J479+AK479</f>
        <v>0</v>
      </c>
      <c r="AM479" s="965"/>
      <c r="AN479" s="965"/>
      <c r="AO479" s="965"/>
      <c r="AP479" s="965"/>
      <c r="AQ479" s="73"/>
      <c r="AR479" s="968"/>
      <c r="AS479" s="970"/>
      <c r="AT479" s="571"/>
    </row>
    <row r="480" spans="1:46" s="94" customFormat="1" ht="39.75" customHeight="1" thickBot="1">
      <c r="A480" s="976"/>
      <c r="B480" s="979"/>
      <c r="C480" s="979"/>
      <c r="D480" s="979"/>
      <c r="E480" s="117">
        <v>2018</v>
      </c>
      <c r="F480" s="287" t="s">
        <v>633</v>
      </c>
      <c r="G480" s="61"/>
      <c r="H480" s="74"/>
      <c r="I480" s="74"/>
      <c r="J480" s="76">
        <f t="shared" si="231"/>
        <v>0</v>
      </c>
      <c r="K480" s="75"/>
      <c r="L480" s="74"/>
      <c r="M480" s="74"/>
      <c r="N480" s="74"/>
      <c r="O480" s="74"/>
      <c r="P480" s="74"/>
      <c r="Q480" s="74"/>
      <c r="R480" s="60">
        <f t="shared" si="232"/>
        <v>0</v>
      </c>
      <c r="S480" s="61"/>
      <c r="T480" s="61"/>
      <c r="U480" s="60">
        <f t="shared" si="233"/>
        <v>0</v>
      </c>
      <c r="V480" s="61"/>
      <c r="W480" s="61"/>
      <c r="X480" s="60">
        <f t="shared" si="222"/>
        <v>0</v>
      </c>
      <c r="Y480" s="61"/>
      <c r="Z480" s="61"/>
      <c r="AA480" s="60">
        <f t="shared" si="223"/>
        <v>0</v>
      </c>
      <c r="AB480" s="61"/>
      <c r="AC480" s="61"/>
      <c r="AD480" s="60">
        <f t="shared" si="224"/>
        <v>0</v>
      </c>
      <c r="AE480" s="61"/>
      <c r="AF480" s="61"/>
      <c r="AG480" s="60">
        <f t="shared" si="225"/>
        <v>0</v>
      </c>
      <c r="AH480" s="61"/>
      <c r="AI480" s="61"/>
      <c r="AJ480" s="60">
        <f t="shared" si="226"/>
        <v>0</v>
      </c>
      <c r="AK480" s="60"/>
      <c r="AL480" s="51">
        <f>AJ480+AG480+AD480+AA480+X480+U480+R480+J480+AK480</f>
        <v>0</v>
      </c>
      <c r="AM480" s="965"/>
      <c r="AN480" s="965"/>
      <c r="AO480" s="965"/>
      <c r="AP480" s="965"/>
      <c r="AQ480" s="73"/>
      <c r="AR480" s="968"/>
      <c r="AS480" s="970"/>
      <c r="AT480" s="571"/>
    </row>
    <row r="481" spans="1:46" s="94" customFormat="1" ht="41.25" customHeight="1">
      <c r="A481" s="975" t="s">
        <v>632</v>
      </c>
      <c r="B481" s="975" t="s">
        <v>131</v>
      </c>
      <c r="C481" s="1142" t="s">
        <v>631</v>
      </c>
      <c r="D481" s="1143"/>
      <c r="E481" s="266">
        <v>2017</v>
      </c>
      <c r="F481" s="265" t="s">
        <v>149</v>
      </c>
      <c r="G481" s="264"/>
      <c r="H481" s="259"/>
      <c r="I481" s="259"/>
      <c r="J481" s="263">
        <f t="shared" si="231"/>
        <v>0</v>
      </c>
      <c r="K481" s="262"/>
      <c r="L481" s="261"/>
      <c r="M481" s="259"/>
      <c r="N481" s="259"/>
      <c r="O481" s="259"/>
      <c r="P481" s="259"/>
      <c r="Q481" s="259"/>
      <c r="R481" s="260">
        <f t="shared" si="232"/>
        <v>0</v>
      </c>
      <c r="S481" s="259"/>
      <c r="T481" s="259"/>
      <c r="U481" s="260">
        <f t="shared" si="233"/>
        <v>0</v>
      </c>
      <c r="V481" s="259"/>
      <c r="W481" s="259"/>
      <c r="X481" s="260">
        <f t="shared" si="222"/>
        <v>0</v>
      </c>
      <c r="Y481" s="259"/>
      <c r="Z481" s="259"/>
      <c r="AA481" s="260">
        <f t="shared" si="223"/>
        <v>0</v>
      </c>
      <c r="AB481" s="259"/>
      <c r="AC481" s="259"/>
      <c r="AD481" s="260">
        <f t="shared" si="224"/>
        <v>0</v>
      </c>
      <c r="AE481" s="259"/>
      <c r="AF481" s="259"/>
      <c r="AG481" s="257">
        <f t="shared" si="225"/>
        <v>0</v>
      </c>
      <c r="AH481" s="258"/>
      <c r="AI481" s="258"/>
      <c r="AJ481" s="257">
        <f t="shared" si="226"/>
        <v>0</v>
      </c>
      <c r="AK481" s="1133">
        <f>108500+150*400+9*2000</f>
        <v>186500</v>
      </c>
      <c r="AL481" s="1000">
        <f>AJ481+AG481+AD481+AA481+X481+U481+R481+J481+AK481</f>
        <v>186500</v>
      </c>
      <c r="AM481" s="1002">
        <f>AL481</f>
        <v>186500</v>
      </c>
      <c r="AN481" s="1151">
        <f>AR481+AS481</f>
        <v>186500</v>
      </c>
      <c r="AO481" s="1151"/>
      <c r="AP481" s="1139">
        <f>AM481-AN481-AO481</f>
        <v>0</v>
      </c>
      <c r="AQ481" s="252"/>
      <c r="AR481" s="1261">
        <f>108500+150*400+9*2000</f>
        <v>186500</v>
      </c>
      <c r="AS481" s="1263"/>
      <c r="AT481" s="571"/>
    </row>
    <row r="482" spans="1:46" s="94" customFormat="1" ht="115.5" customHeight="1">
      <c r="A482" s="976"/>
      <c r="B482" s="976"/>
      <c r="C482" s="976"/>
      <c r="D482" s="1144"/>
      <c r="E482" s="286">
        <v>2017</v>
      </c>
      <c r="F482" s="265" t="s">
        <v>630</v>
      </c>
      <c r="G482" s="285"/>
      <c r="H482" s="280"/>
      <c r="I482" s="280"/>
      <c r="J482" s="284">
        <f t="shared" si="231"/>
        <v>0</v>
      </c>
      <c r="K482" s="283"/>
      <c r="L482" s="282"/>
      <c r="M482" s="280"/>
      <c r="N482" s="280"/>
      <c r="O482" s="280"/>
      <c r="P482" s="280"/>
      <c r="Q482" s="280"/>
      <c r="R482" s="281">
        <f t="shared" si="232"/>
        <v>0</v>
      </c>
      <c r="S482" s="280"/>
      <c r="T482" s="280"/>
      <c r="U482" s="281">
        <f t="shared" si="233"/>
        <v>0</v>
      </c>
      <c r="V482" s="280"/>
      <c r="W482" s="280"/>
      <c r="X482" s="281">
        <f t="shared" si="222"/>
        <v>0</v>
      </c>
      <c r="Y482" s="280"/>
      <c r="Z482" s="280"/>
      <c r="AA482" s="281">
        <f t="shared" si="223"/>
        <v>0</v>
      </c>
      <c r="AB482" s="280"/>
      <c r="AC482" s="280"/>
      <c r="AD482" s="281">
        <f t="shared" si="224"/>
        <v>0</v>
      </c>
      <c r="AE482" s="280"/>
      <c r="AF482" s="280"/>
      <c r="AG482" s="278">
        <f t="shared" si="225"/>
        <v>0</v>
      </c>
      <c r="AH482" s="279"/>
      <c r="AI482" s="279"/>
      <c r="AJ482" s="278">
        <f t="shared" si="226"/>
        <v>0</v>
      </c>
      <c r="AK482" s="1134"/>
      <c r="AL482" s="1001"/>
      <c r="AM482" s="1003"/>
      <c r="AN482" s="1152"/>
      <c r="AO482" s="1152"/>
      <c r="AP482" s="1140"/>
      <c r="AQ482" s="252"/>
      <c r="AR482" s="1262"/>
      <c r="AS482" s="1264"/>
      <c r="AT482" s="571"/>
    </row>
    <row r="483" spans="1:46" s="94" customFormat="1" ht="33" customHeight="1">
      <c r="A483" s="976"/>
      <c r="B483" s="976"/>
      <c r="C483" s="976"/>
      <c r="D483" s="1144"/>
      <c r="E483" s="286">
        <v>2018</v>
      </c>
      <c r="F483" s="265" t="s">
        <v>148</v>
      </c>
      <c r="G483" s="285"/>
      <c r="H483" s="280"/>
      <c r="I483" s="280"/>
      <c r="J483" s="284">
        <f t="shared" si="231"/>
        <v>0</v>
      </c>
      <c r="K483" s="283"/>
      <c r="L483" s="282"/>
      <c r="M483" s="280"/>
      <c r="N483" s="280"/>
      <c r="O483" s="280"/>
      <c r="P483" s="280"/>
      <c r="Q483" s="280"/>
      <c r="R483" s="281">
        <f t="shared" si="232"/>
        <v>0</v>
      </c>
      <c r="S483" s="280"/>
      <c r="T483" s="280"/>
      <c r="U483" s="281">
        <f t="shared" si="233"/>
        <v>0</v>
      </c>
      <c r="V483" s="280"/>
      <c r="W483" s="280"/>
      <c r="X483" s="281">
        <f t="shared" si="222"/>
        <v>0</v>
      </c>
      <c r="Y483" s="280"/>
      <c r="Z483" s="280"/>
      <c r="AA483" s="281">
        <f t="shared" si="223"/>
        <v>0</v>
      </c>
      <c r="AB483" s="280"/>
      <c r="AC483" s="280"/>
      <c r="AD483" s="281">
        <f t="shared" si="224"/>
        <v>0</v>
      </c>
      <c r="AE483" s="280"/>
      <c r="AF483" s="280"/>
      <c r="AG483" s="278">
        <f t="shared" si="225"/>
        <v>0</v>
      </c>
      <c r="AH483" s="279"/>
      <c r="AI483" s="279"/>
      <c r="AJ483" s="278">
        <f t="shared" si="226"/>
        <v>0</v>
      </c>
      <c r="AK483" s="1134"/>
      <c r="AL483" s="1001"/>
      <c r="AM483" s="1003"/>
      <c r="AN483" s="1152"/>
      <c r="AO483" s="1152"/>
      <c r="AP483" s="1140"/>
      <c r="AQ483" s="252"/>
      <c r="AR483" s="1262"/>
      <c r="AS483" s="1264"/>
      <c r="AT483" s="571"/>
    </row>
    <row r="484" spans="1:46" s="94" customFormat="1" ht="44.25" customHeight="1" thickBot="1">
      <c r="A484" s="977"/>
      <c r="B484" s="999"/>
      <c r="C484" s="999"/>
      <c r="D484" s="1145"/>
      <c r="E484" s="277">
        <v>2018</v>
      </c>
      <c r="F484" s="265" t="s">
        <v>629</v>
      </c>
      <c r="G484" s="276"/>
      <c r="H484" s="275"/>
      <c r="I484" s="275"/>
      <c r="J484" s="274">
        <f t="shared" si="231"/>
        <v>0</v>
      </c>
      <c r="K484" s="273"/>
      <c r="L484" s="272"/>
      <c r="M484" s="271"/>
      <c r="N484" s="271"/>
      <c r="O484" s="271"/>
      <c r="P484" s="271"/>
      <c r="Q484" s="271"/>
      <c r="R484" s="269">
        <f t="shared" si="232"/>
        <v>0</v>
      </c>
      <c r="S484" s="270"/>
      <c r="T484" s="270"/>
      <c r="U484" s="269">
        <f t="shared" si="233"/>
        <v>0</v>
      </c>
      <c r="V484" s="270"/>
      <c r="W484" s="270"/>
      <c r="X484" s="269">
        <f t="shared" si="222"/>
        <v>0</v>
      </c>
      <c r="Y484" s="268"/>
      <c r="Z484" s="268"/>
      <c r="AA484" s="269">
        <f t="shared" si="223"/>
        <v>0</v>
      </c>
      <c r="AB484" s="268"/>
      <c r="AC484" s="268"/>
      <c r="AD484" s="269">
        <f t="shared" si="224"/>
        <v>0</v>
      </c>
      <c r="AE484" s="268"/>
      <c r="AF484" s="268"/>
      <c r="AG484" s="267">
        <f t="shared" si="225"/>
        <v>0</v>
      </c>
      <c r="AH484" s="268"/>
      <c r="AI484" s="268"/>
      <c r="AJ484" s="267">
        <f t="shared" si="226"/>
        <v>0</v>
      </c>
      <c r="AK484" s="1134"/>
      <c r="AL484" s="1001"/>
      <c r="AM484" s="1003"/>
      <c r="AN484" s="1153"/>
      <c r="AO484" s="1153"/>
      <c r="AP484" s="1141"/>
      <c r="AQ484" s="252"/>
      <c r="AR484" s="1262"/>
      <c r="AS484" s="1264"/>
      <c r="AT484" s="571"/>
    </row>
    <row r="485" spans="1:46" s="94" customFormat="1" ht="102" customHeight="1" thickBot="1">
      <c r="A485" s="541" t="s">
        <v>628</v>
      </c>
      <c r="B485" s="517" t="s">
        <v>131</v>
      </c>
      <c r="C485" s="517" t="s">
        <v>627</v>
      </c>
      <c r="D485" s="517"/>
      <c r="E485" s="79" t="s">
        <v>458</v>
      </c>
      <c r="F485" s="135" t="s">
        <v>147</v>
      </c>
      <c r="G485" s="67"/>
      <c r="H485" s="80"/>
      <c r="I485" s="80"/>
      <c r="J485" s="82">
        <f t="shared" si="231"/>
        <v>0</v>
      </c>
      <c r="K485" s="81"/>
      <c r="L485" s="80"/>
      <c r="M485" s="80"/>
      <c r="N485" s="80"/>
      <c r="O485" s="80"/>
      <c r="P485" s="80"/>
      <c r="Q485" s="80"/>
      <c r="R485" s="66">
        <f t="shared" si="232"/>
        <v>0</v>
      </c>
      <c r="S485" s="67"/>
      <c r="T485" s="67"/>
      <c r="U485" s="66">
        <f t="shared" si="233"/>
        <v>0</v>
      </c>
      <c r="V485" s="67"/>
      <c r="W485" s="67"/>
      <c r="X485" s="66">
        <f t="shared" si="222"/>
        <v>0</v>
      </c>
      <c r="Y485" s="67"/>
      <c r="Z485" s="67"/>
      <c r="AA485" s="66">
        <f t="shared" si="223"/>
        <v>0</v>
      </c>
      <c r="AB485" s="67"/>
      <c r="AC485" s="67"/>
      <c r="AD485" s="66">
        <f t="shared" si="224"/>
        <v>0</v>
      </c>
      <c r="AE485" s="67"/>
      <c r="AF485" s="67"/>
      <c r="AG485" s="66">
        <f t="shared" si="225"/>
        <v>0</v>
      </c>
      <c r="AH485" s="67"/>
      <c r="AI485" s="67"/>
      <c r="AJ485" s="66">
        <f t="shared" si="226"/>
        <v>0</v>
      </c>
      <c r="AK485" s="66"/>
      <c r="AL485" s="51">
        <f t="shared" ref="AL485:AL510" si="234">AJ485+AG485+AD485+AA485+X485+U485+R485+J485+AK485</f>
        <v>0</v>
      </c>
      <c r="AM485" s="515">
        <f>SUM(AL485:AL485)</f>
        <v>0</v>
      </c>
      <c r="AN485" s="515"/>
      <c r="AO485" s="515"/>
      <c r="AP485" s="515">
        <f>AM485-AN485-AO485</f>
        <v>0</v>
      </c>
      <c r="AQ485" s="73"/>
      <c r="AR485" s="524"/>
      <c r="AS485" s="523"/>
      <c r="AT485" s="571"/>
    </row>
    <row r="486" spans="1:46" s="94" customFormat="1" ht="41.25" customHeight="1">
      <c r="A486" s="975" t="s">
        <v>626</v>
      </c>
      <c r="B486" s="978" t="s">
        <v>131</v>
      </c>
      <c r="C486" s="978" t="s">
        <v>625</v>
      </c>
      <c r="D486" s="978"/>
      <c r="E486" s="79">
        <v>2017</v>
      </c>
      <c r="F486" s="79" t="s">
        <v>146</v>
      </c>
      <c r="G486" s="67"/>
      <c r="H486" s="80"/>
      <c r="I486" s="80"/>
      <c r="J486" s="82">
        <f t="shared" si="231"/>
        <v>0</v>
      </c>
      <c r="K486" s="81"/>
      <c r="L486" s="80"/>
      <c r="M486" s="80"/>
      <c r="N486" s="80"/>
      <c r="O486" s="80"/>
      <c r="P486" s="80"/>
      <c r="Q486" s="80"/>
      <c r="R486" s="66">
        <f t="shared" si="232"/>
        <v>0</v>
      </c>
      <c r="S486" s="67"/>
      <c r="T486" s="67"/>
      <c r="U486" s="66">
        <f t="shared" si="233"/>
        <v>0</v>
      </c>
      <c r="V486" s="67"/>
      <c r="W486" s="67"/>
      <c r="X486" s="66">
        <f t="shared" si="222"/>
        <v>0</v>
      </c>
      <c r="Y486" s="67"/>
      <c r="Z486" s="67"/>
      <c r="AA486" s="66">
        <f t="shared" si="223"/>
        <v>0</v>
      </c>
      <c r="AB486" s="67"/>
      <c r="AC486" s="67"/>
      <c r="AD486" s="66">
        <f t="shared" si="224"/>
        <v>0</v>
      </c>
      <c r="AE486" s="67"/>
      <c r="AF486" s="67"/>
      <c r="AG486" s="66">
        <f t="shared" si="225"/>
        <v>0</v>
      </c>
      <c r="AH486" s="67"/>
      <c r="AI486" s="67"/>
      <c r="AJ486" s="66">
        <f t="shared" si="226"/>
        <v>0</v>
      </c>
      <c r="AK486" s="66"/>
      <c r="AL486" s="51">
        <f t="shared" si="234"/>
        <v>0</v>
      </c>
      <c r="AM486" s="964">
        <f>SUM(AL486:AL488)</f>
        <v>15000</v>
      </c>
      <c r="AN486" s="964">
        <v>15000</v>
      </c>
      <c r="AO486" s="964"/>
      <c r="AP486" s="964">
        <f>AM486-AN486-AO486</f>
        <v>0</v>
      </c>
      <c r="AQ486" s="73"/>
      <c r="AR486" s="968"/>
      <c r="AS486" s="970">
        <v>15000</v>
      </c>
      <c r="AT486" s="571"/>
    </row>
    <row r="487" spans="1:46" s="94" customFormat="1" ht="40.5" customHeight="1">
      <c r="A487" s="976"/>
      <c r="B487" s="979"/>
      <c r="C487" s="979"/>
      <c r="D487" s="979"/>
      <c r="E487" s="77">
        <v>2018</v>
      </c>
      <c r="F487" s="77" t="s">
        <v>145</v>
      </c>
      <c r="G487" s="61"/>
      <c r="H487" s="74"/>
      <c r="I487" s="74"/>
      <c r="J487" s="76">
        <f t="shared" si="231"/>
        <v>0</v>
      </c>
      <c r="K487" s="75"/>
      <c r="L487" s="74"/>
      <c r="M487" s="74"/>
      <c r="N487" s="74"/>
      <c r="O487" s="74"/>
      <c r="P487" s="74"/>
      <c r="Q487" s="74"/>
      <c r="R487" s="60">
        <f t="shared" si="232"/>
        <v>0</v>
      </c>
      <c r="S487" s="61"/>
      <c r="T487" s="61"/>
      <c r="U487" s="60">
        <f t="shared" si="233"/>
        <v>0</v>
      </c>
      <c r="V487" s="61"/>
      <c r="W487" s="61"/>
      <c r="X487" s="60">
        <f t="shared" si="222"/>
        <v>0</v>
      </c>
      <c r="Y487" s="61"/>
      <c r="Z487" s="61"/>
      <c r="AA487" s="60">
        <f t="shared" si="223"/>
        <v>0</v>
      </c>
      <c r="AB487" s="61"/>
      <c r="AC487" s="61"/>
      <c r="AD487" s="60">
        <f t="shared" si="224"/>
        <v>0</v>
      </c>
      <c r="AE487" s="61"/>
      <c r="AF487" s="61"/>
      <c r="AG487" s="60">
        <f t="shared" si="225"/>
        <v>0</v>
      </c>
      <c r="AH487" s="61"/>
      <c r="AI487" s="61"/>
      <c r="AJ487" s="60">
        <f t="shared" si="226"/>
        <v>0</v>
      </c>
      <c r="AK487" s="60">
        <v>15000</v>
      </c>
      <c r="AL487" s="51">
        <f t="shared" si="234"/>
        <v>15000</v>
      </c>
      <c r="AM487" s="965"/>
      <c r="AN487" s="965"/>
      <c r="AO487" s="965"/>
      <c r="AP487" s="965"/>
      <c r="AQ487" s="73"/>
      <c r="AR487" s="968"/>
      <c r="AS487" s="970"/>
      <c r="AT487" s="571"/>
    </row>
    <row r="488" spans="1:46" s="94" customFormat="1" ht="21" customHeight="1" thickBot="1">
      <c r="A488" s="976"/>
      <c r="B488" s="979"/>
      <c r="C488" s="979"/>
      <c r="D488" s="979"/>
      <c r="E488" s="77">
        <v>2018</v>
      </c>
      <c r="F488" s="77" t="s">
        <v>144</v>
      </c>
      <c r="G488" s="61"/>
      <c r="H488" s="74"/>
      <c r="I488" s="74"/>
      <c r="J488" s="76">
        <f t="shared" si="231"/>
        <v>0</v>
      </c>
      <c r="K488" s="75"/>
      <c r="L488" s="74"/>
      <c r="M488" s="74"/>
      <c r="N488" s="74"/>
      <c r="O488" s="74"/>
      <c r="P488" s="74"/>
      <c r="Q488" s="74"/>
      <c r="R488" s="60">
        <f t="shared" si="232"/>
        <v>0</v>
      </c>
      <c r="S488" s="61"/>
      <c r="T488" s="61"/>
      <c r="U488" s="60">
        <f t="shared" si="233"/>
        <v>0</v>
      </c>
      <c r="V488" s="61"/>
      <c r="W488" s="61"/>
      <c r="X488" s="60">
        <f t="shared" si="222"/>
        <v>0</v>
      </c>
      <c r="Y488" s="61"/>
      <c r="Z488" s="61"/>
      <c r="AA488" s="60">
        <f t="shared" si="223"/>
        <v>0</v>
      </c>
      <c r="AB488" s="61"/>
      <c r="AC488" s="61"/>
      <c r="AD488" s="60">
        <f t="shared" si="224"/>
        <v>0</v>
      </c>
      <c r="AE488" s="61"/>
      <c r="AF488" s="61"/>
      <c r="AG488" s="60">
        <f t="shared" si="225"/>
        <v>0</v>
      </c>
      <c r="AH488" s="61"/>
      <c r="AI488" s="61"/>
      <c r="AJ488" s="60">
        <f t="shared" si="226"/>
        <v>0</v>
      </c>
      <c r="AK488" s="60"/>
      <c r="AL488" s="51">
        <f t="shared" si="234"/>
        <v>0</v>
      </c>
      <c r="AM488" s="965"/>
      <c r="AN488" s="965"/>
      <c r="AO488" s="965"/>
      <c r="AP488" s="965"/>
      <c r="AQ488" s="73"/>
      <c r="AR488" s="968"/>
      <c r="AS488" s="970"/>
      <c r="AT488" s="571"/>
    </row>
    <row r="489" spans="1:46" s="95" customFormat="1" ht="33" customHeight="1" thickBot="1">
      <c r="A489" s="1146" t="s">
        <v>624</v>
      </c>
      <c r="B489" s="1147"/>
      <c r="C489" s="1147"/>
      <c r="D489" s="1147"/>
      <c r="E489" s="1147"/>
      <c r="F489" s="1148"/>
      <c r="G489" s="93"/>
      <c r="H489" s="86"/>
      <c r="I489" s="86"/>
      <c r="J489" s="92">
        <f t="shared" si="231"/>
        <v>0</v>
      </c>
      <c r="K489" s="91"/>
      <c r="L489" s="90"/>
      <c r="M489" s="90"/>
      <c r="N489" s="90"/>
      <c r="O489" s="90"/>
      <c r="P489" s="89"/>
      <c r="Q489" s="89"/>
      <c r="R489" s="90"/>
      <c r="S489" s="89"/>
      <c r="T489" s="89"/>
      <c r="U489" s="88"/>
      <c r="V489" s="86"/>
      <c r="W489" s="86"/>
      <c r="X489" s="88">
        <f t="shared" si="222"/>
        <v>0</v>
      </c>
      <c r="Y489" s="86"/>
      <c r="Z489" s="86"/>
      <c r="AA489" s="88">
        <f t="shared" si="223"/>
        <v>0</v>
      </c>
      <c r="AB489" s="86"/>
      <c r="AC489" s="86"/>
      <c r="AD489" s="88">
        <f t="shared" si="224"/>
        <v>0</v>
      </c>
      <c r="AE489" s="86"/>
      <c r="AF489" s="86"/>
      <c r="AG489" s="88">
        <f t="shared" si="225"/>
        <v>0</v>
      </c>
      <c r="AH489" s="86"/>
      <c r="AI489" s="86"/>
      <c r="AJ489" s="88">
        <f t="shared" si="226"/>
        <v>0</v>
      </c>
      <c r="AK489" s="88"/>
      <c r="AL489" s="51">
        <f t="shared" si="234"/>
        <v>0</v>
      </c>
      <c r="AM489" s="87"/>
      <c r="AN489" s="86"/>
      <c r="AO489" s="86"/>
      <c r="AP489" s="85"/>
      <c r="AQ489" s="73"/>
      <c r="AR489" s="93"/>
      <c r="AS489" s="90"/>
      <c r="AT489" s="578"/>
    </row>
    <row r="490" spans="1:46" s="94" customFormat="1" ht="33.75" customHeight="1">
      <c r="A490" s="1010" t="s">
        <v>623</v>
      </c>
      <c r="B490" s="978" t="s">
        <v>131</v>
      </c>
      <c r="C490" s="978" t="s">
        <v>622</v>
      </c>
      <c r="D490" s="978"/>
      <c r="E490" s="79">
        <v>2017</v>
      </c>
      <c r="F490" s="79" t="s">
        <v>143</v>
      </c>
      <c r="G490" s="67"/>
      <c r="H490" s="80"/>
      <c r="I490" s="80"/>
      <c r="J490" s="82">
        <f t="shared" si="231"/>
        <v>0</v>
      </c>
      <c r="K490" s="81"/>
      <c r="L490" s="80"/>
      <c r="M490" s="80"/>
      <c r="N490" s="80"/>
      <c r="O490" s="80"/>
      <c r="P490" s="80"/>
      <c r="Q490" s="80"/>
      <c r="R490" s="66">
        <f>(K490*L490*M490*N490)+(K490*L490*P490)+O490+(K490*L490*Q490)</f>
        <v>0</v>
      </c>
      <c r="S490" s="67"/>
      <c r="T490" s="67"/>
      <c r="U490" s="66">
        <f>S490*T490</f>
        <v>0</v>
      </c>
      <c r="V490" s="67"/>
      <c r="W490" s="67"/>
      <c r="X490" s="66">
        <f t="shared" si="222"/>
        <v>0</v>
      </c>
      <c r="Y490" s="67"/>
      <c r="Z490" s="67"/>
      <c r="AA490" s="66">
        <f t="shared" si="223"/>
        <v>0</v>
      </c>
      <c r="AB490" s="67"/>
      <c r="AC490" s="67"/>
      <c r="AD490" s="66">
        <f t="shared" si="224"/>
        <v>0</v>
      </c>
      <c r="AE490" s="67"/>
      <c r="AF490" s="67"/>
      <c r="AG490" s="66">
        <f t="shared" si="225"/>
        <v>0</v>
      </c>
      <c r="AH490" s="67"/>
      <c r="AI490" s="67"/>
      <c r="AJ490" s="66">
        <f t="shared" si="226"/>
        <v>0</v>
      </c>
      <c r="AK490" s="66"/>
      <c r="AL490" s="51">
        <f t="shared" si="234"/>
        <v>0</v>
      </c>
      <c r="AM490" s="964">
        <f>SUM(AL490:AL491)</f>
        <v>0</v>
      </c>
      <c r="AN490" s="964"/>
      <c r="AO490" s="964"/>
      <c r="AP490" s="964">
        <f>AM490-AN490-AO490</f>
        <v>0</v>
      </c>
      <c r="AQ490" s="73"/>
      <c r="AR490" s="968"/>
      <c r="AS490" s="970"/>
      <c r="AT490" s="571"/>
    </row>
    <row r="491" spans="1:46" s="94" customFormat="1" ht="33" customHeight="1" thickBot="1">
      <c r="A491" s="1011"/>
      <c r="B491" s="979"/>
      <c r="C491" s="979"/>
      <c r="D491" s="979"/>
      <c r="E491" s="77">
        <v>2018</v>
      </c>
      <c r="F491" s="77" t="s">
        <v>142</v>
      </c>
      <c r="G491" s="61"/>
      <c r="H491" s="74"/>
      <c r="I491" s="74"/>
      <c r="J491" s="76">
        <f t="shared" si="231"/>
        <v>0</v>
      </c>
      <c r="K491" s="75"/>
      <c r="L491" s="74"/>
      <c r="M491" s="74"/>
      <c r="N491" s="74"/>
      <c r="O491" s="74"/>
      <c r="P491" s="74"/>
      <c r="Q491" s="74"/>
      <c r="R491" s="60">
        <f>(K491*L491*M491*N491)+(K491*L491*P491)+O491+(K491*L491*Q491)</f>
        <v>0</v>
      </c>
      <c r="S491" s="61"/>
      <c r="T491" s="61"/>
      <c r="U491" s="60">
        <f>S491*T491</f>
        <v>0</v>
      </c>
      <c r="V491" s="61"/>
      <c r="W491" s="61"/>
      <c r="X491" s="60">
        <f t="shared" si="222"/>
        <v>0</v>
      </c>
      <c r="Y491" s="61"/>
      <c r="Z491" s="61"/>
      <c r="AA491" s="60">
        <f t="shared" si="223"/>
        <v>0</v>
      </c>
      <c r="AB491" s="61"/>
      <c r="AC491" s="61"/>
      <c r="AD491" s="60">
        <f t="shared" si="224"/>
        <v>0</v>
      </c>
      <c r="AE491" s="61"/>
      <c r="AF491" s="61"/>
      <c r="AG491" s="60">
        <f t="shared" si="225"/>
        <v>0</v>
      </c>
      <c r="AH491" s="61"/>
      <c r="AI491" s="61"/>
      <c r="AJ491" s="60">
        <f t="shared" si="226"/>
        <v>0</v>
      </c>
      <c r="AK491" s="60"/>
      <c r="AL491" s="51">
        <f t="shared" si="234"/>
        <v>0</v>
      </c>
      <c r="AM491" s="965"/>
      <c r="AN491" s="965"/>
      <c r="AO491" s="965"/>
      <c r="AP491" s="965"/>
      <c r="AQ491" s="73"/>
      <c r="AR491" s="968"/>
      <c r="AS491" s="970"/>
      <c r="AT491" s="571"/>
    </row>
    <row r="492" spans="1:46" s="95" customFormat="1" ht="33" customHeight="1" thickBot="1">
      <c r="A492" s="1146" t="s">
        <v>621</v>
      </c>
      <c r="B492" s="1147"/>
      <c r="C492" s="1147"/>
      <c r="D492" s="1147"/>
      <c r="E492" s="1147"/>
      <c r="F492" s="1148"/>
      <c r="G492" s="93"/>
      <c r="H492" s="86"/>
      <c r="I492" s="86"/>
      <c r="J492" s="92"/>
      <c r="K492" s="91"/>
      <c r="L492" s="90"/>
      <c r="M492" s="90"/>
      <c r="N492" s="90"/>
      <c r="O492" s="90"/>
      <c r="P492" s="89"/>
      <c r="Q492" s="89"/>
      <c r="R492" s="90"/>
      <c r="S492" s="89"/>
      <c r="T492" s="89"/>
      <c r="U492" s="88"/>
      <c r="V492" s="86"/>
      <c r="W492" s="86"/>
      <c r="X492" s="88">
        <f t="shared" si="222"/>
        <v>0</v>
      </c>
      <c r="Y492" s="86"/>
      <c r="Z492" s="86"/>
      <c r="AA492" s="88">
        <f t="shared" si="223"/>
        <v>0</v>
      </c>
      <c r="AB492" s="86"/>
      <c r="AC492" s="86"/>
      <c r="AD492" s="88">
        <f t="shared" si="224"/>
        <v>0</v>
      </c>
      <c r="AE492" s="86"/>
      <c r="AF492" s="86"/>
      <c r="AG492" s="88">
        <f t="shared" si="225"/>
        <v>0</v>
      </c>
      <c r="AH492" s="86"/>
      <c r="AI492" s="86"/>
      <c r="AJ492" s="88">
        <f t="shared" si="226"/>
        <v>0</v>
      </c>
      <c r="AK492" s="88"/>
      <c r="AL492" s="51">
        <f t="shared" si="234"/>
        <v>0</v>
      </c>
      <c r="AM492" s="87"/>
      <c r="AN492" s="86"/>
      <c r="AO492" s="86"/>
      <c r="AP492" s="85"/>
      <c r="AQ492" s="73"/>
      <c r="AR492" s="93"/>
      <c r="AS492" s="90"/>
      <c r="AT492" s="578"/>
    </row>
    <row r="493" spans="1:46" s="94" customFormat="1" ht="67.5" customHeight="1">
      <c r="A493" s="1130" t="s">
        <v>620</v>
      </c>
      <c r="B493" s="978" t="s">
        <v>131</v>
      </c>
      <c r="C493" s="978" t="s">
        <v>619</v>
      </c>
      <c r="D493" s="978"/>
      <c r="E493" s="79" t="s">
        <v>458</v>
      </c>
      <c r="F493" s="79" t="s">
        <v>140</v>
      </c>
      <c r="G493" s="67"/>
      <c r="H493" s="80"/>
      <c r="I493" s="80"/>
      <c r="J493" s="82">
        <f>G493*H493*I493</f>
        <v>0</v>
      </c>
      <c r="K493" s="81"/>
      <c r="L493" s="80"/>
      <c r="M493" s="80"/>
      <c r="N493" s="80"/>
      <c r="O493" s="80"/>
      <c r="P493" s="80"/>
      <c r="Q493" s="80"/>
      <c r="R493" s="66">
        <f>(K493*L493*M493*N493)+(K493*L493*P493)+O493+(K493*L493*Q493)</f>
        <v>0</v>
      </c>
      <c r="S493" s="67"/>
      <c r="T493" s="67"/>
      <c r="U493" s="66">
        <f>S493*T493</f>
        <v>0</v>
      </c>
      <c r="V493" s="67"/>
      <c r="W493" s="67"/>
      <c r="X493" s="66">
        <f t="shared" si="222"/>
        <v>0</v>
      </c>
      <c r="Y493" s="67"/>
      <c r="Z493" s="67"/>
      <c r="AA493" s="66">
        <f t="shared" si="223"/>
        <v>0</v>
      </c>
      <c r="AB493" s="67"/>
      <c r="AC493" s="67"/>
      <c r="AD493" s="66">
        <f t="shared" si="224"/>
        <v>0</v>
      </c>
      <c r="AE493" s="67"/>
      <c r="AF493" s="67"/>
      <c r="AG493" s="66">
        <f t="shared" si="225"/>
        <v>0</v>
      </c>
      <c r="AH493" s="67"/>
      <c r="AI493" s="67"/>
      <c r="AJ493" s="66">
        <f t="shared" si="226"/>
        <v>0</v>
      </c>
      <c r="AK493" s="66"/>
      <c r="AL493" s="51">
        <f t="shared" si="234"/>
        <v>0</v>
      </c>
      <c r="AM493" s="964">
        <f>SUM(AL493:AL494)</f>
        <v>0</v>
      </c>
      <c r="AN493" s="964"/>
      <c r="AO493" s="964"/>
      <c r="AP493" s="964">
        <f>AM493-AN493-AO493</f>
        <v>0</v>
      </c>
      <c r="AQ493" s="73"/>
      <c r="AR493" s="967"/>
      <c r="AS493" s="969"/>
      <c r="AT493" s="571"/>
    </row>
    <row r="494" spans="1:46" s="94" customFormat="1" ht="45" customHeight="1" thickBot="1">
      <c r="A494" s="976"/>
      <c r="B494" s="979"/>
      <c r="C494" s="979"/>
      <c r="D494" s="979"/>
      <c r="E494" s="77">
        <v>2017</v>
      </c>
      <c r="F494" s="77" t="s">
        <v>618</v>
      </c>
      <c r="G494" s="61"/>
      <c r="H494" s="74"/>
      <c r="I494" s="74"/>
      <c r="J494" s="76">
        <f>G494*H494*I494</f>
        <v>0</v>
      </c>
      <c r="K494" s="75"/>
      <c r="L494" s="74"/>
      <c r="M494" s="74"/>
      <c r="N494" s="74"/>
      <c r="O494" s="74"/>
      <c r="P494" s="74"/>
      <c r="Q494" s="74"/>
      <c r="R494" s="60">
        <f>(K494*L494*M494*N494)+(K494*L494*P494)+O494+(K494*L494*Q494)</f>
        <v>0</v>
      </c>
      <c r="S494" s="61"/>
      <c r="T494" s="61"/>
      <c r="U494" s="60">
        <f>S494*T494</f>
        <v>0</v>
      </c>
      <c r="V494" s="61"/>
      <c r="W494" s="61"/>
      <c r="X494" s="60">
        <f t="shared" si="222"/>
        <v>0</v>
      </c>
      <c r="Y494" s="61"/>
      <c r="Z494" s="61"/>
      <c r="AA494" s="60">
        <f t="shared" si="223"/>
        <v>0</v>
      </c>
      <c r="AB494" s="61"/>
      <c r="AC494" s="61"/>
      <c r="AD494" s="60">
        <f t="shared" si="224"/>
        <v>0</v>
      </c>
      <c r="AE494" s="61"/>
      <c r="AF494" s="61"/>
      <c r="AG494" s="60">
        <f t="shared" si="225"/>
        <v>0</v>
      </c>
      <c r="AH494" s="61"/>
      <c r="AI494" s="61"/>
      <c r="AJ494" s="60">
        <f t="shared" si="226"/>
        <v>0</v>
      </c>
      <c r="AK494" s="60"/>
      <c r="AL494" s="51">
        <f t="shared" si="234"/>
        <v>0</v>
      </c>
      <c r="AM494" s="965"/>
      <c r="AN494" s="965"/>
      <c r="AO494" s="965"/>
      <c r="AP494" s="965"/>
      <c r="AQ494" s="73"/>
      <c r="AR494" s="968"/>
      <c r="AS494" s="970"/>
      <c r="AT494" s="571"/>
    </row>
    <row r="495" spans="1:46" s="94" customFormat="1" ht="153" customHeight="1" thickBot="1">
      <c r="A495" s="541" t="s">
        <v>617</v>
      </c>
      <c r="B495" s="541" t="s">
        <v>131</v>
      </c>
      <c r="C495" s="551" t="s">
        <v>616</v>
      </c>
      <c r="D495" s="552"/>
      <c r="E495" s="266" t="s">
        <v>458</v>
      </c>
      <c r="F495" s="265" t="s">
        <v>615</v>
      </c>
      <c r="G495" s="264"/>
      <c r="H495" s="259"/>
      <c r="I495" s="259"/>
      <c r="J495" s="263">
        <f>G495*H495*I495</f>
        <v>0</v>
      </c>
      <c r="K495" s="262"/>
      <c r="L495" s="261"/>
      <c r="M495" s="259"/>
      <c r="N495" s="259"/>
      <c r="O495" s="259"/>
      <c r="P495" s="259"/>
      <c r="Q495" s="259"/>
      <c r="R495" s="260">
        <f>(K495*L495*M495*N495)+(K495*L495*P495)+O495+(K495*L495*Q495)</f>
        <v>0</v>
      </c>
      <c r="S495" s="259"/>
      <c r="T495" s="259"/>
      <c r="U495" s="260">
        <f>S495*T495</f>
        <v>0</v>
      </c>
      <c r="V495" s="259"/>
      <c r="W495" s="259"/>
      <c r="X495" s="260">
        <f t="shared" si="222"/>
        <v>0</v>
      </c>
      <c r="Y495" s="259"/>
      <c r="Z495" s="259"/>
      <c r="AA495" s="260">
        <f t="shared" si="223"/>
        <v>0</v>
      </c>
      <c r="AB495" s="259"/>
      <c r="AC495" s="259"/>
      <c r="AD495" s="260">
        <f t="shared" si="224"/>
        <v>0</v>
      </c>
      <c r="AE495" s="259"/>
      <c r="AF495" s="259"/>
      <c r="AG495" s="257">
        <f t="shared" si="225"/>
        <v>0</v>
      </c>
      <c r="AH495" s="258"/>
      <c r="AI495" s="258"/>
      <c r="AJ495" s="257">
        <f t="shared" si="226"/>
        <v>0</v>
      </c>
      <c r="AK495" s="256">
        <v>0</v>
      </c>
      <c r="AL495" s="51">
        <f t="shared" si="234"/>
        <v>0</v>
      </c>
      <c r="AM495" s="255">
        <v>0</v>
      </c>
      <c r="AN495" s="254">
        <v>0</v>
      </c>
      <c r="AO495" s="254"/>
      <c r="AP495" s="253">
        <f>AM495-AN495-AO495</f>
        <v>0</v>
      </c>
      <c r="AQ495" s="252"/>
      <c r="AR495" s="251"/>
      <c r="AS495" s="250"/>
      <c r="AT495" s="571"/>
    </row>
    <row r="496" spans="1:46" s="94" customFormat="1" ht="39" customHeight="1" thickBot="1">
      <c r="A496" s="1130" t="s">
        <v>614</v>
      </c>
      <c r="B496" s="975" t="s">
        <v>131</v>
      </c>
      <c r="C496" s="978" t="s">
        <v>613</v>
      </c>
      <c r="D496" s="1242"/>
      <c r="E496" s="79" t="s">
        <v>458</v>
      </c>
      <c r="F496" s="249" t="s">
        <v>612</v>
      </c>
      <c r="G496" s="67"/>
      <c r="H496" s="80"/>
      <c r="I496" s="80"/>
      <c r="J496" s="82">
        <f>G496*H496*I496</f>
        <v>0</v>
      </c>
      <c r="K496" s="81"/>
      <c r="L496" s="80"/>
      <c r="M496" s="80"/>
      <c r="N496" s="80"/>
      <c r="O496" s="80"/>
      <c r="P496" s="80"/>
      <c r="Q496" s="80"/>
      <c r="R496" s="66">
        <f>(K496*L496*M496*N496)+(K496*L496*P496)+O496+(K496*L496*Q496)</f>
        <v>0</v>
      </c>
      <c r="S496" s="67"/>
      <c r="T496" s="67"/>
      <c r="U496" s="66">
        <f>S496*T496</f>
        <v>0</v>
      </c>
      <c r="V496" s="67"/>
      <c r="W496" s="67"/>
      <c r="X496" s="66">
        <f t="shared" si="222"/>
        <v>0</v>
      </c>
      <c r="Y496" s="67"/>
      <c r="Z496" s="67"/>
      <c r="AA496" s="66">
        <f t="shared" si="223"/>
        <v>0</v>
      </c>
      <c r="AB496" s="67"/>
      <c r="AC496" s="67"/>
      <c r="AD496" s="66">
        <f t="shared" si="224"/>
        <v>0</v>
      </c>
      <c r="AE496" s="247">
        <v>100000</v>
      </c>
      <c r="AF496" s="248">
        <v>1.2</v>
      </c>
      <c r="AG496" s="246">
        <f t="shared" si="225"/>
        <v>120000</v>
      </c>
      <c r="AH496" s="247"/>
      <c r="AI496" s="247"/>
      <c r="AJ496" s="246">
        <f t="shared" si="226"/>
        <v>0</v>
      </c>
      <c r="AK496" s="245"/>
      <c r="AL496" s="51">
        <f t="shared" si="234"/>
        <v>120000</v>
      </c>
      <c r="AM496" s="238">
        <f>AL496</f>
        <v>120000</v>
      </c>
      <c r="AN496" s="237">
        <f>AR496+AS496</f>
        <v>120000</v>
      </c>
      <c r="AO496" s="238"/>
      <c r="AP496" s="235">
        <f>AM496-AN496-AO496</f>
        <v>0</v>
      </c>
      <c r="AQ496" s="234"/>
      <c r="AR496" s="244">
        <f>50000*1.2</f>
        <v>60000</v>
      </c>
      <c r="AS496" s="243">
        <f>50000*1.2</f>
        <v>60000</v>
      </c>
      <c r="AT496" s="571"/>
    </row>
    <row r="497" spans="1:46" s="94" customFormat="1" ht="56.25" customHeight="1" thickBot="1">
      <c r="A497" s="976"/>
      <c r="B497" s="976"/>
      <c r="C497" s="1135"/>
      <c r="D497" s="1243"/>
      <c r="E497" s="79" t="s">
        <v>458</v>
      </c>
      <c r="F497" s="242" t="s">
        <v>611</v>
      </c>
      <c r="G497" s="61"/>
      <c r="H497" s="74"/>
      <c r="I497" s="74"/>
      <c r="J497" s="76">
        <f>G497*H497*I497</f>
        <v>0</v>
      </c>
      <c r="K497" s="75"/>
      <c r="L497" s="74"/>
      <c r="M497" s="74"/>
      <c r="N497" s="74"/>
      <c r="O497" s="74"/>
      <c r="P497" s="74"/>
      <c r="Q497" s="74"/>
      <c r="R497" s="60">
        <f>(K497*L497*M497*N497)+(K497*L497*P497)+O497+(K497*L497*Q497)</f>
        <v>0</v>
      </c>
      <c r="S497" s="61"/>
      <c r="T497" s="61"/>
      <c r="U497" s="60">
        <f>S497*T497</f>
        <v>0</v>
      </c>
      <c r="V497" s="61"/>
      <c r="W497" s="61"/>
      <c r="X497" s="60">
        <f t="shared" si="222"/>
        <v>0</v>
      </c>
      <c r="Y497" s="61"/>
      <c r="Z497" s="61"/>
      <c r="AA497" s="60">
        <f t="shared" si="223"/>
        <v>0</v>
      </c>
      <c r="AB497" s="61"/>
      <c r="AC497" s="61"/>
      <c r="AD497" s="60">
        <f t="shared" si="224"/>
        <v>0</v>
      </c>
      <c r="AE497" s="61"/>
      <c r="AF497" s="61"/>
      <c r="AG497" s="240">
        <f t="shared" si="225"/>
        <v>0</v>
      </c>
      <c r="AH497" s="241"/>
      <c r="AI497" s="241"/>
      <c r="AJ497" s="240">
        <f t="shared" si="226"/>
        <v>0</v>
      </c>
      <c r="AK497" s="239">
        <v>100000</v>
      </c>
      <c r="AL497" s="51">
        <f t="shared" si="234"/>
        <v>100000</v>
      </c>
      <c r="AM497" s="238">
        <f>AL497</f>
        <v>100000</v>
      </c>
      <c r="AN497" s="237">
        <f>AR497+AS497</f>
        <v>100000</v>
      </c>
      <c r="AO497" s="236"/>
      <c r="AP497" s="235">
        <f>AM497-AN497-AO497</f>
        <v>0</v>
      </c>
      <c r="AQ497" s="234"/>
      <c r="AR497" s="233">
        <v>50000</v>
      </c>
      <c r="AS497" s="232">
        <v>50000</v>
      </c>
      <c r="AT497" s="571"/>
    </row>
    <row r="498" spans="1:46" s="95" customFormat="1" ht="33" customHeight="1" thickBot="1">
      <c r="A498" s="1146" t="s">
        <v>610</v>
      </c>
      <c r="B498" s="1147"/>
      <c r="C498" s="1147"/>
      <c r="D498" s="1147"/>
      <c r="E498" s="1147"/>
      <c r="F498" s="1148"/>
      <c r="G498" s="93"/>
      <c r="H498" s="86"/>
      <c r="I498" s="86"/>
      <c r="J498" s="92"/>
      <c r="K498" s="91"/>
      <c r="L498" s="90"/>
      <c r="M498" s="90"/>
      <c r="N498" s="90"/>
      <c r="O498" s="90"/>
      <c r="P498" s="89"/>
      <c r="Q498" s="89"/>
      <c r="R498" s="90"/>
      <c r="S498" s="89"/>
      <c r="T498" s="89"/>
      <c r="U498" s="88"/>
      <c r="V498" s="86"/>
      <c r="W498" s="86"/>
      <c r="X498" s="88">
        <f t="shared" si="222"/>
        <v>0</v>
      </c>
      <c r="Y498" s="86"/>
      <c r="Z498" s="86"/>
      <c r="AA498" s="88">
        <f t="shared" si="223"/>
        <v>0</v>
      </c>
      <c r="AB498" s="86"/>
      <c r="AC498" s="86"/>
      <c r="AD498" s="88">
        <f t="shared" si="224"/>
        <v>0</v>
      </c>
      <c r="AE498" s="86"/>
      <c r="AF498" s="86"/>
      <c r="AG498" s="88">
        <f t="shared" si="225"/>
        <v>0</v>
      </c>
      <c r="AH498" s="86"/>
      <c r="AI498" s="86"/>
      <c r="AJ498" s="88">
        <f t="shared" si="226"/>
        <v>0</v>
      </c>
      <c r="AK498" s="88"/>
      <c r="AL498" s="51">
        <f t="shared" si="234"/>
        <v>0</v>
      </c>
      <c r="AM498" s="87"/>
      <c r="AN498" s="86"/>
      <c r="AO498" s="86"/>
      <c r="AP498" s="85"/>
      <c r="AQ498" s="73"/>
      <c r="AR498" s="93"/>
      <c r="AS498" s="90"/>
      <c r="AT498" s="578"/>
    </row>
    <row r="499" spans="1:46" s="94" customFormat="1" ht="39.75" customHeight="1">
      <c r="A499" s="1149" t="s">
        <v>609</v>
      </c>
      <c r="B499" s="978" t="s">
        <v>131</v>
      </c>
      <c r="C499" s="978" t="s">
        <v>608</v>
      </c>
      <c r="D499" s="978"/>
      <c r="E499" s="79">
        <v>2017</v>
      </c>
      <c r="F499" s="79" t="s">
        <v>137</v>
      </c>
      <c r="G499" s="67"/>
      <c r="H499" s="80"/>
      <c r="I499" s="80"/>
      <c r="J499" s="82">
        <f>G499*H499*I499</f>
        <v>0</v>
      </c>
      <c r="K499" s="81"/>
      <c r="L499" s="80"/>
      <c r="M499" s="80"/>
      <c r="N499" s="80"/>
      <c r="O499" s="80"/>
      <c r="P499" s="80"/>
      <c r="Q499" s="80"/>
      <c r="R499" s="66">
        <f>(K499*L499*M499*N499)+(K499*L499*P499)+O499+(K499*L499*Q499)</f>
        <v>0</v>
      </c>
      <c r="S499" s="67"/>
      <c r="T499" s="67"/>
      <c r="U499" s="66">
        <f>S499*T499</f>
        <v>0</v>
      </c>
      <c r="V499" s="67"/>
      <c r="W499" s="67"/>
      <c r="X499" s="66">
        <f t="shared" si="222"/>
        <v>0</v>
      </c>
      <c r="Y499" s="67"/>
      <c r="Z499" s="67"/>
      <c r="AA499" s="66">
        <f t="shared" si="223"/>
        <v>0</v>
      </c>
      <c r="AB499" s="67"/>
      <c r="AC499" s="67"/>
      <c r="AD499" s="66">
        <f t="shared" si="224"/>
        <v>0</v>
      </c>
      <c r="AE499" s="67"/>
      <c r="AF499" s="67"/>
      <c r="AG499" s="66">
        <f t="shared" si="225"/>
        <v>0</v>
      </c>
      <c r="AH499" s="67"/>
      <c r="AI499" s="67"/>
      <c r="AJ499" s="66">
        <f t="shared" si="226"/>
        <v>0</v>
      </c>
      <c r="AK499" s="66"/>
      <c r="AL499" s="51">
        <f t="shared" si="234"/>
        <v>0</v>
      </c>
      <c r="AM499" s="964">
        <f>SUM(AL499:AL501)</f>
        <v>0</v>
      </c>
      <c r="AN499" s="964"/>
      <c r="AO499" s="964">
        <f>AM499</f>
        <v>0</v>
      </c>
      <c r="AP499" s="964">
        <f>AM499-AN499-AO499</f>
        <v>0</v>
      </c>
      <c r="AQ499" s="73"/>
      <c r="AR499" s="1155"/>
      <c r="AS499" s="1156"/>
      <c r="AT499" s="571"/>
    </row>
    <row r="500" spans="1:46" s="94" customFormat="1" ht="28.5" customHeight="1">
      <c r="A500" s="1150"/>
      <c r="B500" s="979"/>
      <c r="C500" s="979"/>
      <c r="D500" s="979"/>
      <c r="E500" s="77">
        <v>2018</v>
      </c>
      <c r="F500" s="77" t="s">
        <v>136</v>
      </c>
      <c r="G500" s="61"/>
      <c r="H500" s="74"/>
      <c r="I500" s="74"/>
      <c r="J500" s="76">
        <f>G500*H500*I500</f>
        <v>0</v>
      </c>
      <c r="K500" s="75"/>
      <c r="L500" s="74"/>
      <c r="M500" s="74"/>
      <c r="N500" s="74"/>
      <c r="O500" s="74"/>
      <c r="P500" s="74"/>
      <c r="Q500" s="74"/>
      <c r="R500" s="60">
        <f>(K500*L500*M500*N500)+(K500*L500*P500)+O500+(K500*L500*Q500)</f>
        <v>0</v>
      </c>
      <c r="S500" s="61"/>
      <c r="T500" s="61"/>
      <c r="U500" s="60">
        <f>S500*T500</f>
        <v>0</v>
      </c>
      <c r="V500" s="61"/>
      <c r="W500" s="61"/>
      <c r="X500" s="60">
        <f t="shared" si="222"/>
        <v>0</v>
      </c>
      <c r="Y500" s="61"/>
      <c r="Z500" s="61"/>
      <c r="AA500" s="60">
        <f t="shared" si="223"/>
        <v>0</v>
      </c>
      <c r="AB500" s="61"/>
      <c r="AC500" s="61"/>
      <c r="AD500" s="60">
        <f t="shared" si="224"/>
        <v>0</v>
      </c>
      <c r="AE500" s="61"/>
      <c r="AF500" s="61"/>
      <c r="AG500" s="60">
        <f t="shared" si="225"/>
        <v>0</v>
      </c>
      <c r="AH500" s="61"/>
      <c r="AI500" s="61"/>
      <c r="AJ500" s="60">
        <f t="shared" si="226"/>
        <v>0</v>
      </c>
      <c r="AK500" s="60"/>
      <c r="AL500" s="51">
        <f t="shared" si="234"/>
        <v>0</v>
      </c>
      <c r="AM500" s="965"/>
      <c r="AN500" s="965"/>
      <c r="AO500" s="965"/>
      <c r="AP500" s="965"/>
      <c r="AQ500" s="73"/>
      <c r="AR500" s="1049"/>
      <c r="AS500" s="1051"/>
      <c r="AT500" s="571"/>
    </row>
    <row r="501" spans="1:46" s="94" customFormat="1" ht="30.75" customHeight="1" thickBot="1">
      <c r="A501" s="1150"/>
      <c r="B501" s="979"/>
      <c r="C501" s="979"/>
      <c r="D501" s="979"/>
      <c r="E501" s="77">
        <v>2018</v>
      </c>
      <c r="F501" s="77" t="s">
        <v>607</v>
      </c>
      <c r="G501" s="61"/>
      <c r="H501" s="74"/>
      <c r="I501" s="74"/>
      <c r="J501" s="76">
        <f>G501*H501*I501</f>
        <v>0</v>
      </c>
      <c r="K501" s="75"/>
      <c r="L501" s="74"/>
      <c r="M501" s="74"/>
      <c r="N501" s="74"/>
      <c r="O501" s="74"/>
      <c r="P501" s="74"/>
      <c r="Q501" s="74"/>
      <c r="R501" s="60">
        <f>(K501*L501*M501*N501)+(K501*L501*P501)+O501+(K501*L501*Q501)</f>
        <v>0</v>
      </c>
      <c r="S501" s="61"/>
      <c r="T501" s="61"/>
      <c r="U501" s="60">
        <f>S501*T501</f>
        <v>0</v>
      </c>
      <c r="V501" s="61"/>
      <c r="W501" s="61"/>
      <c r="X501" s="60">
        <f t="shared" si="222"/>
        <v>0</v>
      </c>
      <c r="Y501" s="61"/>
      <c r="Z501" s="61"/>
      <c r="AA501" s="60">
        <f t="shared" si="223"/>
        <v>0</v>
      </c>
      <c r="AB501" s="61"/>
      <c r="AC501" s="61"/>
      <c r="AD501" s="60">
        <f t="shared" si="224"/>
        <v>0</v>
      </c>
      <c r="AE501" s="61"/>
      <c r="AF501" s="61"/>
      <c r="AG501" s="60">
        <f t="shared" si="225"/>
        <v>0</v>
      </c>
      <c r="AH501" s="61"/>
      <c r="AI501" s="61"/>
      <c r="AJ501" s="60">
        <f t="shared" si="226"/>
        <v>0</v>
      </c>
      <c r="AK501" s="60"/>
      <c r="AL501" s="51">
        <f t="shared" si="234"/>
        <v>0</v>
      </c>
      <c r="AM501" s="965"/>
      <c r="AN501" s="965"/>
      <c r="AO501" s="965"/>
      <c r="AP501" s="965"/>
      <c r="AQ501" s="73"/>
      <c r="AR501" s="1049"/>
      <c r="AS501" s="1051"/>
      <c r="AT501" s="571"/>
    </row>
    <row r="502" spans="1:46" s="94" customFormat="1" ht="30" customHeight="1">
      <c r="A502" s="1130" t="s">
        <v>606</v>
      </c>
      <c r="B502" s="978" t="s">
        <v>131</v>
      </c>
      <c r="C502" s="978" t="s">
        <v>605</v>
      </c>
      <c r="D502" s="978"/>
      <c r="E502" s="79">
        <v>2017</v>
      </c>
      <c r="F502" s="79" t="s">
        <v>604</v>
      </c>
      <c r="G502" s="67"/>
      <c r="H502" s="80"/>
      <c r="I502" s="80"/>
      <c r="J502" s="82">
        <f>G502*H502*I502</f>
        <v>0</v>
      </c>
      <c r="K502" s="81"/>
      <c r="L502" s="80"/>
      <c r="M502" s="80"/>
      <c r="N502" s="80"/>
      <c r="O502" s="80"/>
      <c r="P502" s="80"/>
      <c r="Q502" s="80"/>
      <c r="R502" s="66">
        <f>(K502*L502*M502*N502)+(K502*L502*P502)+O502+(K502*L502*Q502)</f>
        <v>0</v>
      </c>
      <c r="S502" s="67"/>
      <c r="T502" s="67"/>
      <c r="U502" s="66">
        <f>S502*T502</f>
        <v>0</v>
      </c>
      <c r="V502" s="67"/>
      <c r="W502" s="67"/>
      <c r="X502" s="66">
        <f t="shared" si="222"/>
        <v>0</v>
      </c>
      <c r="Y502" s="67"/>
      <c r="Z502" s="67"/>
      <c r="AA502" s="66">
        <f t="shared" si="223"/>
        <v>0</v>
      </c>
      <c r="AB502" s="67"/>
      <c r="AC502" s="67"/>
      <c r="AD502" s="66">
        <f t="shared" si="224"/>
        <v>0</v>
      </c>
      <c r="AE502" s="67"/>
      <c r="AF502" s="67"/>
      <c r="AG502" s="66">
        <f t="shared" si="225"/>
        <v>0</v>
      </c>
      <c r="AH502" s="67"/>
      <c r="AI502" s="67"/>
      <c r="AJ502" s="66">
        <f t="shared" si="226"/>
        <v>0</v>
      </c>
      <c r="AK502" s="66"/>
      <c r="AL502" s="51">
        <f t="shared" si="234"/>
        <v>0</v>
      </c>
      <c r="AM502" s="964">
        <f>SUM(AL502:AL505)</f>
        <v>0</v>
      </c>
      <c r="AN502" s="964"/>
      <c r="AO502" s="964"/>
      <c r="AP502" s="964">
        <f>AM502-AN502-AO502</f>
        <v>0</v>
      </c>
      <c r="AQ502" s="73"/>
      <c r="AR502" s="967"/>
      <c r="AS502" s="969"/>
      <c r="AT502" s="571"/>
    </row>
    <row r="503" spans="1:46" s="94" customFormat="1" ht="30" customHeight="1">
      <c r="A503" s="1247"/>
      <c r="B503" s="979"/>
      <c r="C503" s="979"/>
      <c r="D503" s="979"/>
      <c r="E503" s="135">
        <v>2017</v>
      </c>
      <c r="F503" s="135" t="s">
        <v>134</v>
      </c>
      <c r="G503" s="134"/>
      <c r="H503" s="131"/>
      <c r="I503" s="131"/>
      <c r="J503" s="133"/>
      <c r="K503" s="132"/>
      <c r="L503" s="131"/>
      <c r="M503" s="131"/>
      <c r="N503" s="131"/>
      <c r="O503" s="131"/>
      <c r="P503" s="131"/>
      <c r="Q503" s="131"/>
      <c r="R503" s="129"/>
      <c r="S503" s="134"/>
      <c r="T503" s="134"/>
      <c r="U503" s="129"/>
      <c r="V503" s="134"/>
      <c r="W503" s="134"/>
      <c r="X503" s="129"/>
      <c r="Y503" s="134"/>
      <c r="Z503" s="134"/>
      <c r="AA503" s="129"/>
      <c r="AB503" s="134"/>
      <c r="AC503" s="134"/>
      <c r="AD503" s="129"/>
      <c r="AE503" s="134"/>
      <c r="AF503" s="134"/>
      <c r="AG503" s="129"/>
      <c r="AH503" s="134"/>
      <c r="AI503" s="134"/>
      <c r="AJ503" s="129"/>
      <c r="AK503" s="129"/>
      <c r="AL503" s="51">
        <f t="shared" si="234"/>
        <v>0</v>
      </c>
      <c r="AM503" s="965"/>
      <c r="AN503" s="965"/>
      <c r="AO503" s="965"/>
      <c r="AP503" s="965"/>
      <c r="AQ503" s="73"/>
      <c r="AR503" s="1086"/>
      <c r="AS503" s="1154"/>
      <c r="AT503" s="571"/>
    </row>
    <row r="504" spans="1:46" s="94" customFormat="1" ht="30" customHeight="1">
      <c r="A504" s="1247"/>
      <c r="B504" s="979"/>
      <c r="C504" s="979"/>
      <c r="D504" s="979"/>
      <c r="E504" s="135">
        <v>2018</v>
      </c>
      <c r="F504" s="135" t="s">
        <v>133</v>
      </c>
      <c r="G504" s="134"/>
      <c r="H504" s="131"/>
      <c r="I504" s="131"/>
      <c r="J504" s="133"/>
      <c r="K504" s="132"/>
      <c r="L504" s="131"/>
      <c r="M504" s="131"/>
      <c r="N504" s="131"/>
      <c r="O504" s="131"/>
      <c r="P504" s="131"/>
      <c r="Q504" s="131"/>
      <c r="R504" s="129"/>
      <c r="S504" s="134"/>
      <c r="T504" s="134"/>
      <c r="U504" s="129"/>
      <c r="V504" s="134"/>
      <c r="W504" s="134"/>
      <c r="X504" s="129"/>
      <c r="Y504" s="134"/>
      <c r="Z504" s="134"/>
      <c r="AA504" s="129"/>
      <c r="AB504" s="134"/>
      <c r="AC504" s="134"/>
      <c r="AD504" s="129"/>
      <c r="AE504" s="134"/>
      <c r="AF504" s="134"/>
      <c r="AG504" s="129"/>
      <c r="AH504" s="134"/>
      <c r="AI504" s="134"/>
      <c r="AJ504" s="129"/>
      <c r="AK504" s="129"/>
      <c r="AL504" s="51">
        <f t="shared" si="234"/>
        <v>0</v>
      </c>
      <c r="AM504" s="965"/>
      <c r="AN504" s="965"/>
      <c r="AO504" s="965"/>
      <c r="AP504" s="965"/>
      <c r="AQ504" s="73"/>
      <c r="AR504" s="1086"/>
      <c r="AS504" s="1154"/>
      <c r="AT504" s="571"/>
    </row>
    <row r="505" spans="1:46" s="94" customFormat="1" ht="45" customHeight="1" thickBot="1">
      <c r="A505" s="976"/>
      <c r="B505" s="1135"/>
      <c r="C505" s="1135"/>
      <c r="D505" s="1135"/>
      <c r="E505" s="77">
        <v>2018</v>
      </c>
      <c r="F505" s="77" t="s">
        <v>132</v>
      </c>
      <c r="G505" s="61"/>
      <c r="H505" s="74"/>
      <c r="I505" s="74"/>
      <c r="J505" s="76">
        <f>G505*H505*I505</f>
        <v>0</v>
      </c>
      <c r="K505" s="75"/>
      <c r="L505" s="74"/>
      <c r="M505" s="74"/>
      <c r="N505" s="74"/>
      <c r="O505" s="74"/>
      <c r="P505" s="74"/>
      <c r="Q505" s="74"/>
      <c r="R505" s="60">
        <f>(K505*L505*M505*N505)+(K505*L505*P505)+O505+(K505*L505*Q505)</f>
        <v>0</v>
      </c>
      <c r="S505" s="61"/>
      <c r="T505" s="61"/>
      <c r="U505" s="60">
        <f>S505*T505</f>
        <v>0</v>
      </c>
      <c r="V505" s="61"/>
      <c r="W505" s="61"/>
      <c r="X505" s="60">
        <f t="shared" ref="X505:X510" si="235">W505*V505</f>
        <v>0</v>
      </c>
      <c r="Y505" s="61"/>
      <c r="Z505" s="61"/>
      <c r="AA505" s="60">
        <f t="shared" ref="AA505:AA510" si="236">Y505*Z505</f>
        <v>0</v>
      </c>
      <c r="AB505" s="61"/>
      <c r="AC505" s="61"/>
      <c r="AD505" s="60">
        <f t="shared" ref="AD505:AD510" si="237">AB505*AC505</f>
        <v>0</v>
      </c>
      <c r="AE505" s="61"/>
      <c r="AF505" s="61"/>
      <c r="AG505" s="60">
        <f t="shared" ref="AG505:AG510" si="238">AE505*AF505</f>
        <v>0</v>
      </c>
      <c r="AH505" s="61"/>
      <c r="AI505" s="61"/>
      <c r="AJ505" s="60">
        <f t="shared" ref="AJ505:AJ510" si="239">AI505+AH505</f>
        <v>0</v>
      </c>
      <c r="AK505" s="60"/>
      <c r="AL505" s="51">
        <f t="shared" si="234"/>
        <v>0</v>
      </c>
      <c r="AM505" s="965"/>
      <c r="AN505" s="965"/>
      <c r="AO505" s="965"/>
      <c r="AP505" s="965"/>
      <c r="AQ505" s="73"/>
      <c r="AR505" s="968"/>
      <c r="AS505" s="970"/>
      <c r="AT505" s="571"/>
    </row>
    <row r="506" spans="1:46" s="150" customFormat="1" ht="33" customHeight="1" thickBot="1">
      <c r="A506" s="1027" t="s">
        <v>601</v>
      </c>
      <c r="B506" s="1028"/>
      <c r="C506" s="1028"/>
      <c r="D506" s="1028"/>
      <c r="E506" s="1028"/>
      <c r="F506" s="1029"/>
      <c r="G506" s="142"/>
      <c r="H506" s="144"/>
      <c r="I506" s="144"/>
      <c r="J506" s="149"/>
      <c r="K506" s="148"/>
      <c r="L506" s="141"/>
      <c r="M506" s="141"/>
      <c r="N506" s="141"/>
      <c r="O506" s="141"/>
      <c r="P506" s="147"/>
      <c r="Q506" s="147"/>
      <c r="R506" s="141"/>
      <c r="S506" s="147"/>
      <c r="T506" s="147"/>
      <c r="U506" s="88"/>
      <c r="V506" s="144"/>
      <c r="W506" s="144"/>
      <c r="X506" s="88">
        <f t="shared" si="235"/>
        <v>0</v>
      </c>
      <c r="Y506" s="144"/>
      <c r="Z506" s="144"/>
      <c r="AA506" s="88">
        <f t="shared" si="236"/>
        <v>0</v>
      </c>
      <c r="AB506" s="144"/>
      <c r="AC506" s="144"/>
      <c r="AD506" s="88">
        <f t="shared" si="237"/>
        <v>0</v>
      </c>
      <c r="AE506" s="144"/>
      <c r="AF506" s="144"/>
      <c r="AG506" s="88">
        <f t="shared" si="238"/>
        <v>0</v>
      </c>
      <c r="AH506" s="144"/>
      <c r="AI506" s="144"/>
      <c r="AJ506" s="88">
        <f t="shared" si="239"/>
        <v>0</v>
      </c>
      <c r="AK506" s="88"/>
      <c r="AL506" s="51">
        <f t="shared" si="234"/>
        <v>0</v>
      </c>
      <c r="AM506" s="145"/>
      <c r="AN506" s="144"/>
      <c r="AO506" s="144"/>
      <c r="AP506" s="143"/>
      <c r="AQ506" s="50"/>
      <c r="AR506" s="142"/>
      <c r="AS506" s="141"/>
      <c r="AT506" s="563"/>
    </row>
    <row r="507" spans="1:46" ht="25.5">
      <c r="A507" s="971" t="s">
        <v>600</v>
      </c>
      <c r="B507" s="989" t="s">
        <v>1393</v>
      </c>
      <c r="C507" s="1004" t="s">
        <v>1375</v>
      </c>
      <c r="D507" s="989" t="s">
        <v>603</v>
      </c>
      <c r="E507" s="71">
        <v>2017</v>
      </c>
      <c r="F507" s="65" t="s">
        <v>1308</v>
      </c>
      <c r="G507" s="67"/>
      <c r="H507" s="68"/>
      <c r="I507" s="68"/>
      <c r="J507" s="70">
        <f t="shared" ref="J507:J515" si="240">G507*H507*I507</f>
        <v>0</v>
      </c>
      <c r="K507" s="69">
        <v>1</v>
      </c>
      <c r="L507" s="68">
        <v>1</v>
      </c>
      <c r="M507" s="68">
        <v>50</v>
      </c>
      <c r="N507" s="68">
        <v>90</v>
      </c>
      <c r="O507" s="68">
        <v>0</v>
      </c>
      <c r="P507" s="68">
        <v>700</v>
      </c>
      <c r="Q507" s="68">
        <v>0</v>
      </c>
      <c r="R507" s="66">
        <f t="shared" ref="R507:R515" si="241">(K507*L507*M507*N507)+(K507*L507*P507)+O507+(K507*L507*Q507)</f>
        <v>5200</v>
      </c>
      <c r="S507" s="67"/>
      <c r="T507" s="67"/>
      <c r="U507" s="66">
        <f t="shared" ref="U507:U515" si="242">S507*T507</f>
        <v>0</v>
      </c>
      <c r="V507" s="67"/>
      <c r="W507" s="67"/>
      <c r="X507" s="66">
        <f t="shared" si="235"/>
        <v>0</v>
      </c>
      <c r="Y507" s="67"/>
      <c r="Z507" s="67"/>
      <c r="AA507" s="66">
        <f t="shared" si="236"/>
        <v>0</v>
      </c>
      <c r="AB507" s="67"/>
      <c r="AC507" s="67"/>
      <c r="AD507" s="66">
        <f t="shared" si="237"/>
        <v>0</v>
      </c>
      <c r="AE507" s="67"/>
      <c r="AF507" s="67"/>
      <c r="AG507" s="66">
        <f t="shared" si="238"/>
        <v>0</v>
      </c>
      <c r="AH507" s="67"/>
      <c r="AI507" s="67"/>
      <c r="AJ507" s="66">
        <f t="shared" si="239"/>
        <v>0</v>
      </c>
      <c r="AK507" s="66"/>
      <c r="AL507" s="51">
        <f t="shared" si="234"/>
        <v>5200</v>
      </c>
      <c r="AM507" s="964">
        <f>SUM(AL507:AL510)</f>
        <v>15600</v>
      </c>
      <c r="AN507" s="964"/>
      <c r="AO507" s="964">
        <v>15600</v>
      </c>
      <c r="AP507" s="964">
        <f>AM507-AN507-AO507</f>
        <v>0</v>
      </c>
      <c r="AQ507" s="50"/>
      <c r="AR507" s="967">
        <v>10400</v>
      </c>
      <c r="AS507" s="969">
        <v>5200</v>
      </c>
      <c r="AT507" s="567"/>
    </row>
    <row r="508" spans="1:46" ht="25.5">
      <c r="A508" s="972"/>
      <c r="B508" s="990"/>
      <c r="C508" s="1005"/>
      <c r="D508" s="990"/>
      <c r="E508" s="65">
        <v>2017</v>
      </c>
      <c r="F508" s="65" t="s">
        <v>1308</v>
      </c>
      <c r="G508" s="61"/>
      <c r="H508" s="62"/>
      <c r="I508" s="62"/>
      <c r="J508" s="64">
        <f t="shared" si="240"/>
        <v>0</v>
      </c>
      <c r="K508" s="63">
        <v>1</v>
      </c>
      <c r="L508" s="62">
        <v>1</v>
      </c>
      <c r="M508" s="62">
        <v>50</v>
      </c>
      <c r="N508" s="62">
        <v>90</v>
      </c>
      <c r="O508" s="62">
        <v>0</v>
      </c>
      <c r="P508" s="62">
        <v>700</v>
      </c>
      <c r="Q508" s="62">
        <v>0</v>
      </c>
      <c r="R508" s="60">
        <f t="shared" si="241"/>
        <v>5200</v>
      </c>
      <c r="S508" s="61"/>
      <c r="T508" s="61"/>
      <c r="U508" s="60">
        <f t="shared" si="242"/>
        <v>0</v>
      </c>
      <c r="V508" s="61"/>
      <c r="W508" s="61"/>
      <c r="X508" s="60">
        <f t="shared" si="235"/>
        <v>0</v>
      </c>
      <c r="Y508" s="61"/>
      <c r="Z508" s="61"/>
      <c r="AA508" s="60">
        <f t="shared" si="236"/>
        <v>0</v>
      </c>
      <c r="AB508" s="61"/>
      <c r="AC508" s="61"/>
      <c r="AD508" s="60">
        <f t="shared" si="237"/>
        <v>0</v>
      </c>
      <c r="AE508" s="61"/>
      <c r="AF508" s="61"/>
      <c r="AG508" s="60">
        <f t="shared" si="238"/>
        <v>0</v>
      </c>
      <c r="AH508" s="61"/>
      <c r="AI508" s="61"/>
      <c r="AJ508" s="60">
        <f t="shared" si="239"/>
        <v>0</v>
      </c>
      <c r="AK508" s="60"/>
      <c r="AL508" s="51">
        <f t="shared" si="234"/>
        <v>5200</v>
      </c>
      <c r="AM508" s="965"/>
      <c r="AN508" s="965"/>
      <c r="AO508" s="965"/>
      <c r="AP508" s="965"/>
      <c r="AQ508" s="50"/>
      <c r="AR508" s="968"/>
      <c r="AS508" s="970"/>
      <c r="AT508" s="567"/>
    </row>
    <row r="509" spans="1:46" ht="25.5">
      <c r="A509" s="972"/>
      <c r="B509" s="990"/>
      <c r="C509" s="1005"/>
      <c r="D509" s="990"/>
      <c r="E509" s="65">
        <v>2018</v>
      </c>
      <c r="F509" s="65" t="s">
        <v>1308</v>
      </c>
      <c r="G509" s="61"/>
      <c r="H509" s="62"/>
      <c r="I509" s="62"/>
      <c r="J509" s="64">
        <f t="shared" si="240"/>
        <v>0</v>
      </c>
      <c r="K509" s="63">
        <v>1</v>
      </c>
      <c r="L509" s="62">
        <v>1</v>
      </c>
      <c r="M509" s="62">
        <v>50</v>
      </c>
      <c r="N509" s="62">
        <v>90</v>
      </c>
      <c r="O509" s="62">
        <v>0</v>
      </c>
      <c r="P509" s="62">
        <v>700</v>
      </c>
      <c r="Q509" s="62">
        <v>0</v>
      </c>
      <c r="R509" s="60">
        <f t="shared" si="241"/>
        <v>5200</v>
      </c>
      <c r="S509" s="61"/>
      <c r="T509" s="61"/>
      <c r="U509" s="60">
        <f t="shared" si="242"/>
        <v>0</v>
      </c>
      <c r="V509" s="61"/>
      <c r="W509" s="61"/>
      <c r="X509" s="60">
        <f t="shared" si="235"/>
        <v>0</v>
      </c>
      <c r="Y509" s="61"/>
      <c r="Z509" s="61"/>
      <c r="AA509" s="60">
        <f t="shared" si="236"/>
        <v>0</v>
      </c>
      <c r="AB509" s="61"/>
      <c r="AC509" s="61"/>
      <c r="AD509" s="60">
        <f t="shared" si="237"/>
        <v>0</v>
      </c>
      <c r="AE509" s="61"/>
      <c r="AF509" s="61"/>
      <c r="AG509" s="60">
        <f t="shared" si="238"/>
        <v>0</v>
      </c>
      <c r="AH509" s="61"/>
      <c r="AI509" s="61"/>
      <c r="AJ509" s="60">
        <f t="shared" si="239"/>
        <v>0</v>
      </c>
      <c r="AK509" s="60"/>
      <c r="AL509" s="51">
        <f t="shared" si="234"/>
        <v>5200</v>
      </c>
      <c r="AM509" s="965"/>
      <c r="AN509" s="965"/>
      <c r="AO509" s="965"/>
      <c r="AP509" s="965"/>
      <c r="AQ509" s="50"/>
      <c r="AR509" s="968"/>
      <c r="AS509" s="970"/>
      <c r="AT509" s="567"/>
    </row>
    <row r="510" spans="1:46" ht="39" thickBot="1">
      <c r="A510" s="972"/>
      <c r="B510" s="991"/>
      <c r="C510" s="1005"/>
      <c r="D510" s="991"/>
      <c r="E510" s="59">
        <v>2018</v>
      </c>
      <c r="F510" s="59" t="s">
        <v>602</v>
      </c>
      <c r="G510" s="58"/>
      <c r="H510" s="53"/>
      <c r="I510" s="53"/>
      <c r="J510" s="57">
        <f t="shared" si="240"/>
        <v>0</v>
      </c>
      <c r="K510" s="56"/>
      <c r="L510" s="55"/>
      <c r="M510" s="53"/>
      <c r="N510" s="53"/>
      <c r="O510" s="53"/>
      <c r="P510" s="53"/>
      <c r="Q510" s="53"/>
      <c r="R510" s="54">
        <f t="shared" si="241"/>
        <v>0</v>
      </c>
      <c r="S510" s="53"/>
      <c r="T510" s="53"/>
      <c r="U510" s="52">
        <f t="shared" si="242"/>
        <v>0</v>
      </c>
      <c r="V510" s="53"/>
      <c r="W510" s="53"/>
      <c r="X510" s="52">
        <f t="shared" si="235"/>
        <v>0</v>
      </c>
      <c r="Y510" s="53"/>
      <c r="Z510" s="53"/>
      <c r="AA510" s="52">
        <f t="shared" si="236"/>
        <v>0</v>
      </c>
      <c r="AB510" s="53"/>
      <c r="AC510" s="53"/>
      <c r="AD510" s="52">
        <f t="shared" si="237"/>
        <v>0</v>
      </c>
      <c r="AE510" s="53"/>
      <c r="AF510" s="53"/>
      <c r="AG510" s="52">
        <f t="shared" si="238"/>
        <v>0</v>
      </c>
      <c r="AH510" s="53"/>
      <c r="AI510" s="53"/>
      <c r="AJ510" s="52">
        <f t="shared" si="239"/>
        <v>0</v>
      </c>
      <c r="AK510" s="52"/>
      <c r="AL510" s="51">
        <f t="shared" si="234"/>
        <v>0</v>
      </c>
      <c r="AM510" s="966"/>
      <c r="AN510" s="966"/>
      <c r="AO510" s="966"/>
      <c r="AP510" s="966"/>
      <c r="AQ510" s="50"/>
      <c r="AR510" s="968"/>
      <c r="AS510" s="970"/>
      <c r="AT510" s="567"/>
    </row>
    <row r="511" spans="1:46" s="166" customFormat="1" ht="25.5">
      <c r="A511" s="1160" t="s">
        <v>600</v>
      </c>
      <c r="B511" s="989" t="s">
        <v>579</v>
      </c>
      <c r="C511" s="1005"/>
      <c r="D511" s="961"/>
      <c r="E511" s="71">
        <v>2017</v>
      </c>
      <c r="F511" s="462" t="s">
        <v>1114</v>
      </c>
      <c r="G511" s="67"/>
      <c r="H511" s="167"/>
      <c r="I511" s="167"/>
      <c r="J511" s="70">
        <f t="shared" si="240"/>
        <v>0</v>
      </c>
      <c r="K511" s="231">
        <v>1</v>
      </c>
      <c r="L511" s="230">
        <v>1</v>
      </c>
      <c r="M511" s="228">
        <v>20</v>
      </c>
      <c r="N511" s="229">
        <v>60</v>
      </c>
      <c r="O511" s="228">
        <v>0</v>
      </c>
      <c r="P511" s="228">
        <v>700</v>
      </c>
      <c r="Q511" s="228">
        <v>0</v>
      </c>
      <c r="R511" s="66">
        <f t="shared" si="241"/>
        <v>1900</v>
      </c>
      <c r="S511" s="167"/>
      <c r="T511" s="167"/>
      <c r="U511" s="66">
        <f t="shared" si="242"/>
        <v>0</v>
      </c>
      <c r="V511" s="167">
        <v>1</v>
      </c>
      <c r="W511" s="167">
        <v>3000</v>
      </c>
      <c r="X511" s="66">
        <f>W511*V511</f>
        <v>3000</v>
      </c>
      <c r="Y511" s="167"/>
      <c r="Z511" s="167"/>
      <c r="AA511" s="66">
        <f>Y511*Z511</f>
        <v>0</v>
      </c>
      <c r="AB511" s="167"/>
      <c r="AC511" s="167"/>
      <c r="AD511" s="66">
        <f>AB511*AC511</f>
        <v>0</v>
      </c>
      <c r="AE511" s="167"/>
      <c r="AF511" s="167"/>
      <c r="AG511" s="66">
        <f>AE511*AF511</f>
        <v>0</v>
      </c>
      <c r="AH511" s="167"/>
      <c r="AI511" s="167"/>
      <c r="AJ511" s="66">
        <f>AI511+AH511</f>
        <v>0</v>
      </c>
      <c r="AK511" s="66"/>
      <c r="AL511" s="51">
        <f>AJ511+AG511+AD511+AA511+X511+U511+R511+J511+AK511</f>
        <v>4900</v>
      </c>
      <c r="AM511" s="964">
        <f>SUM(AL511:AL514)</f>
        <v>4900</v>
      </c>
      <c r="AN511" s="964">
        <v>1900</v>
      </c>
      <c r="AO511" s="964">
        <v>0</v>
      </c>
      <c r="AP511" s="1083">
        <f>AM511-AN511-AO511</f>
        <v>3000</v>
      </c>
      <c r="AQ511" s="50"/>
      <c r="AR511" s="967">
        <v>4900</v>
      </c>
      <c r="AS511" s="969">
        <v>0</v>
      </c>
      <c r="AT511" s="565"/>
    </row>
    <row r="512" spans="1:46" s="166" customFormat="1" ht="20.25" customHeight="1">
      <c r="A512" s="1047"/>
      <c r="B512" s="990"/>
      <c r="C512" s="1005"/>
      <c r="D512" s="962"/>
      <c r="E512" s="65"/>
      <c r="F512" s="215"/>
      <c r="G512" s="61"/>
      <c r="H512" s="72"/>
      <c r="I512" s="72"/>
      <c r="J512" s="64">
        <f t="shared" si="240"/>
        <v>0</v>
      </c>
      <c r="K512" s="63"/>
      <c r="L512" s="62"/>
      <c r="M512" s="72"/>
      <c r="N512" s="72"/>
      <c r="O512" s="72"/>
      <c r="P512" s="72"/>
      <c r="Q512" s="72"/>
      <c r="R512" s="60">
        <f t="shared" si="241"/>
        <v>0</v>
      </c>
      <c r="S512" s="72"/>
      <c r="T512" s="72"/>
      <c r="U512" s="60">
        <f t="shared" si="242"/>
        <v>0</v>
      </c>
      <c r="V512" s="72"/>
      <c r="W512" s="72"/>
      <c r="X512" s="60">
        <f>W512*V512</f>
        <v>0</v>
      </c>
      <c r="Y512" s="72"/>
      <c r="Z512" s="72"/>
      <c r="AA512" s="60">
        <f>Y512*Z512</f>
        <v>0</v>
      </c>
      <c r="AB512" s="72"/>
      <c r="AC512" s="72"/>
      <c r="AD512" s="60">
        <f>AB512*AC512</f>
        <v>0</v>
      </c>
      <c r="AE512" s="72"/>
      <c r="AF512" s="72"/>
      <c r="AG512" s="60">
        <f>AE512*AF512</f>
        <v>0</v>
      </c>
      <c r="AH512" s="72"/>
      <c r="AI512" s="72"/>
      <c r="AJ512" s="60">
        <f>AI512+AH512</f>
        <v>0</v>
      </c>
      <c r="AK512" s="60"/>
      <c r="AL512" s="51">
        <f>AJ512+AG512+AD512+AA512+X512+U512+R512+J512+AK512</f>
        <v>0</v>
      </c>
      <c r="AM512" s="965"/>
      <c r="AN512" s="965"/>
      <c r="AO512" s="965"/>
      <c r="AP512" s="1084"/>
      <c r="AQ512" s="50"/>
      <c r="AR512" s="968"/>
      <c r="AS512" s="970"/>
      <c r="AT512" s="565"/>
    </row>
    <row r="513" spans="1:46" s="166" customFormat="1" ht="20.25" customHeight="1">
      <c r="A513" s="1047"/>
      <c r="B513" s="990"/>
      <c r="C513" s="1005"/>
      <c r="D513" s="962"/>
      <c r="E513" s="65"/>
      <c r="F513" s="215"/>
      <c r="G513" s="61"/>
      <c r="H513" s="72"/>
      <c r="I513" s="72"/>
      <c r="J513" s="64">
        <f t="shared" si="240"/>
        <v>0</v>
      </c>
      <c r="K513" s="63"/>
      <c r="L513" s="62"/>
      <c r="M513" s="72"/>
      <c r="N513" s="72"/>
      <c r="O513" s="72"/>
      <c r="P513" s="72"/>
      <c r="Q513" s="72"/>
      <c r="R513" s="60">
        <f t="shared" si="241"/>
        <v>0</v>
      </c>
      <c r="S513" s="72"/>
      <c r="T513" s="72"/>
      <c r="U513" s="60">
        <f t="shared" si="242"/>
        <v>0</v>
      </c>
      <c r="V513" s="72"/>
      <c r="W513" s="72"/>
      <c r="X513" s="60">
        <f>W513*V513</f>
        <v>0</v>
      </c>
      <c r="Y513" s="72"/>
      <c r="Z513" s="72"/>
      <c r="AA513" s="60">
        <f>Y513*Z513</f>
        <v>0</v>
      </c>
      <c r="AB513" s="72"/>
      <c r="AC513" s="72"/>
      <c r="AD513" s="60">
        <f>AB513*AC513</f>
        <v>0</v>
      </c>
      <c r="AE513" s="72"/>
      <c r="AF513" s="72"/>
      <c r="AG513" s="60">
        <f>AE513*AF513</f>
        <v>0</v>
      </c>
      <c r="AH513" s="72"/>
      <c r="AI513" s="72"/>
      <c r="AJ513" s="60">
        <f>AI513+AH513</f>
        <v>0</v>
      </c>
      <c r="AK513" s="60"/>
      <c r="AL513" s="51">
        <f>AJ513+AG513+AD513+AA513+X513+U513+R513+J513+AK513</f>
        <v>0</v>
      </c>
      <c r="AM513" s="965"/>
      <c r="AN513" s="965"/>
      <c r="AO513" s="965"/>
      <c r="AP513" s="1084"/>
      <c r="AQ513" s="50"/>
      <c r="AR513" s="968"/>
      <c r="AS513" s="970"/>
      <c r="AT513" s="565"/>
    </row>
    <row r="514" spans="1:46" s="163" customFormat="1" ht="63.75" customHeight="1" thickBot="1">
      <c r="A514" s="1052"/>
      <c r="B514" s="991"/>
      <c r="C514" s="1005"/>
      <c r="D514" s="963"/>
      <c r="E514" s="155"/>
      <c r="F514" s="227"/>
      <c r="G514" s="126"/>
      <c r="H514" s="510"/>
      <c r="I514" s="510"/>
      <c r="J514" s="57">
        <f t="shared" si="240"/>
        <v>0</v>
      </c>
      <c r="K514" s="56"/>
      <c r="L514" s="55"/>
      <c r="M514" s="441"/>
      <c r="N514" s="441"/>
      <c r="O514" s="441"/>
      <c r="P514" s="441"/>
      <c r="Q514" s="441"/>
      <c r="R514" s="52">
        <f t="shared" si="241"/>
        <v>0</v>
      </c>
      <c r="S514" s="511"/>
      <c r="T514" s="511"/>
      <c r="U514" s="52">
        <f t="shared" si="242"/>
        <v>0</v>
      </c>
      <c r="V514" s="511"/>
      <c r="W514" s="511"/>
      <c r="X514" s="52">
        <f>W514*V514</f>
        <v>0</v>
      </c>
      <c r="Y514" s="512"/>
      <c r="Z514" s="512"/>
      <c r="AA514" s="52">
        <f>Y514*Z514</f>
        <v>0</v>
      </c>
      <c r="AB514" s="512"/>
      <c r="AC514" s="512"/>
      <c r="AD514" s="52">
        <f>AB514*AC514</f>
        <v>0</v>
      </c>
      <c r="AE514" s="512"/>
      <c r="AF514" s="512"/>
      <c r="AG514" s="52">
        <f>AE514*AF514</f>
        <v>0</v>
      </c>
      <c r="AH514" s="512"/>
      <c r="AI514" s="512"/>
      <c r="AJ514" s="52">
        <f>AI514+AH514</f>
        <v>0</v>
      </c>
      <c r="AK514" s="52"/>
      <c r="AL514" s="359">
        <f>AJ514+AG514+AD514+AA514+X514+U514+R514+J514+AK514</f>
        <v>0</v>
      </c>
      <c r="AM514" s="965"/>
      <c r="AN514" s="965"/>
      <c r="AO514" s="965"/>
      <c r="AP514" s="1084"/>
      <c r="AQ514" s="50"/>
      <c r="AR514" s="1012"/>
      <c r="AS514" s="1050"/>
      <c r="AT514" s="566"/>
    </row>
    <row r="515" spans="1:46" s="163" customFormat="1" ht="92.25" customHeight="1" thickBot="1">
      <c r="A515" s="579" t="s">
        <v>600</v>
      </c>
      <c r="B515" s="648" t="s">
        <v>315</v>
      </c>
      <c r="C515" s="1006"/>
      <c r="D515" s="508" t="s">
        <v>1305</v>
      </c>
      <c r="E515" s="196">
        <v>2018</v>
      </c>
      <c r="F515" s="508" t="s">
        <v>1376</v>
      </c>
      <c r="G515" s="409"/>
      <c r="H515" s="507"/>
      <c r="I515" s="507"/>
      <c r="J515" s="64">
        <f t="shared" si="240"/>
        <v>0</v>
      </c>
      <c r="K515" s="491"/>
      <c r="L515" s="490"/>
      <c r="M515" s="509"/>
      <c r="N515" s="509"/>
      <c r="O515" s="509"/>
      <c r="P515" s="509"/>
      <c r="Q515" s="509"/>
      <c r="R515" s="492">
        <f t="shared" si="241"/>
        <v>0</v>
      </c>
      <c r="S515" s="513"/>
      <c r="T515" s="513"/>
      <c r="U515" s="492">
        <f t="shared" si="242"/>
        <v>0</v>
      </c>
      <c r="V515" s="513"/>
      <c r="W515" s="513"/>
      <c r="X515" s="492">
        <f>W515*V515</f>
        <v>0</v>
      </c>
      <c r="Y515" s="514"/>
      <c r="Z515" s="43"/>
      <c r="AA515" s="60">
        <f>Z515*Y515</f>
        <v>0</v>
      </c>
      <c r="AB515" s="43"/>
      <c r="AC515" s="43"/>
      <c r="AD515" s="60">
        <f>AB515*AC515</f>
        <v>0</v>
      </c>
      <c r="AE515" s="43"/>
      <c r="AF515" s="43"/>
      <c r="AG515" s="60">
        <f>AE515*AF515</f>
        <v>0</v>
      </c>
      <c r="AH515" s="43"/>
      <c r="AI515" s="43"/>
      <c r="AJ515" s="60">
        <f>AI515+AH515</f>
        <v>0</v>
      </c>
      <c r="AK515" s="60"/>
      <c r="AL515" s="51">
        <f>AJ515+AG515+AD515+AA515+X515+U515+R515+J515+AK515</f>
        <v>0</v>
      </c>
      <c r="AM515" s="536"/>
      <c r="AN515" s="536"/>
      <c r="AO515" s="536"/>
      <c r="AP515" s="536"/>
      <c r="AQ515" s="482"/>
      <c r="AR515" s="493"/>
      <c r="AS515" s="488"/>
      <c r="AT515" s="566"/>
    </row>
    <row r="516" spans="1:46" s="150" customFormat="1" ht="28.5" customHeight="1" thickBot="1">
      <c r="A516" s="1257" t="s">
        <v>599</v>
      </c>
      <c r="B516" s="1258"/>
      <c r="C516" s="1258"/>
      <c r="D516" s="1258"/>
      <c r="E516" s="1258"/>
      <c r="F516" s="1258"/>
      <c r="G516" s="1258"/>
      <c r="H516" s="1258"/>
      <c r="I516" s="1258"/>
      <c r="J516" s="1258"/>
      <c r="K516" s="1258"/>
      <c r="L516" s="1258"/>
      <c r="M516" s="1258"/>
      <c r="N516" s="1258"/>
      <c r="O516" s="1258"/>
      <c r="P516" s="1258"/>
      <c r="Q516" s="1258"/>
      <c r="R516" s="1258"/>
      <c r="S516" s="1258"/>
      <c r="T516" s="1258"/>
      <c r="U516" s="1258"/>
      <c r="V516" s="1258"/>
      <c r="W516" s="1258"/>
      <c r="X516" s="1258"/>
      <c r="Y516" s="1258"/>
      <c r="Z516" s="1258"/>
      <c r="AA516" s="1258"/>
      <c r="AB516" s="1258"/>
      <c r="AC516" s="1258"/>
      <c r="AD516" s="1258"/>
      <c r="AE516" s="1258"/>
      <c r="AF516" s="1258"/>
      <c r="AG516" s="1258"/>
      <c r="AH516" s="1258"/>
      <c r="AI516" s="1258"/>
      <c r="AJ516" s="1258"/>
      <c r="AK516" s="1258"/>
      <c r="AL516" s="1258"/>
      <c r="AM516" s="1258"/>
      <c r="AN516" s="1258"/>
      <c r="AO516" s="1258"/>
      <c r="AP516" s="1258"/>
      <c r="AQ516" s="1258"/>
      <c r="AR516" s="1258"/>
      <c r="AS516" s="1259"/>
      <c r="AT516" s="563"/>
    </row>
    <row r="517" spans="1:46" ht="25.5">
      <c r="A517" s="971" t="s">
        <v>598</v>
      </c>
      <c r="B517" s="989" t="s">
        <v>579</v>
      </c>
      <c r="C517" s="989" t="s">
        <v>597</v>
      </c>
      <c r="D517" s="961"/>
      <c r="E517" s="71">
        <v>2017</v>
      </c>
      <c r="F517" s="217" t="s">
        <v>596</v>
      </c>
      <c r="G517" s="67"/>
      <c r="H517" s="68"/>
      <c r="I517" s="68"/>
      <c r="J517" s="70">
        <f>G517*H517*I517</f>
        <v>0</v>
      </c>
      <c r="K517" s="69">
        <v>4</v>
      </c>
      <c r="L517" s="68">
        <v>2</v>
      </c>
      <c r="M517" s="68">
        <v>10</v>
      </c>
      <c r="N517" s="68">
        <v>60</v>
      </c>
      <c r="O517" s="68"/>
      <c r="P517" s="68">
        <v>700</v>
      </c>
      <c r="Q517" s="68"/>
      <c r="R517" s="66">
        <f>(K517*L517*M517*N517)+(K517*L517*P517)+O517+(K517*L517*Q517)</f>
        <v>10400</v>
      </c>
      <c r="S517" s="67"/>
      <c r="T517" s="67"/>
      <c r="U517" s="66">
        <f>S517*T517</f>
        <v>0</v>
      </c>
      <c r="V517" s="67">
        <v>4</v>
      </c>
      <c r="W517" s="67">
        <v>3000</v>
      </c>
      <c r="X517" s="66">
        <f>W517*V517</f>
        <v>12000</v>
      </c>
      <c r="Y517" s="67"/>
      <c r="Z517" s="67"/>
      <c r="AA517" s="66">
        <f>Y517*Z517</f>
        <v>0</v>
      </c>
      <c r="AB517" s="67"/>
      <c r="AC517" s="67"/>
      <c r="AD517" s="66">
        <f>AB517*AC517</f>
        <v>0</v>
      </c>
      <c r="AE517" s="67"/>
      <c r="AF517" s="67"/>
      <c r="AG517" s="66">
        <f>AE517*AF517</f>
        <v>0</v>
      </c>
      <c r="AH517" s="67"/>
      <c r="AI517" s="67"/>
      <c r="AJ517" s="66">
        <f>AI517+AH517</f>
        <v>0</v>
      </c>
      <c r="AK517" s="66"/>
      <c r="AL517" s="51">
        <f>AJ517+AG517+AD517+AA517+X517+U517+R517+J517+AK517</f>
        <v>22400</v>
      </c>
      <c r="AM517" s="964">
        <f>SUM(AL517:AL520)</f>
        <v>105200</v>
      </c>
      <c r="AN517" s="964">
        <v>50000</v>
      </c>
      <c r="AO517" s="964">
        <v>55200</v>
      </c>
      <c r="AP517" s="964">
        <f>AM517-AN517-AO517</f>
        <v>0</v>
      </c>
      <c r="AQ517" s="50"/>
      <c r="AR517" s="967">
        <v>41400</v>
      </c>
      <c r="AS517" s="969">
        <v>63800</v>
      </c>
      <c r="AT517" s="569">
        <f t="shared" ref="AT517:AT529" si="243">AM517-AR517-AS517</f>
        <v>0</v>
      </c>
    </row>
    <row r="518" spans="1:46" ht="39" thickBot="1">
      <c r="A518" s="972"/>
      <c r="B518" s="990"/>
      <c r="C518" s="990"/>
      <c r="D518" s="962"/>
      <c r="E518" s="65">
        <v>2017</v>
      </c>
      <c r="F518" s="215" t="s">
        <v>595</v>
      </c>
      <c r="G518" s="61"/>
      <c r="H518" s="62"/>
      <c r="I518" s="62"/>
      <c r="J518" s="64">
        <f>G518*H518*I518</f>
        <v>0</v>
      </c>
      <c r="K518" s="63">
        <v>1</v>
      </c>
      <c r="L518" s="62">
        <v>5</v>
      </c>
      <c r="M518" s="62">
        <v>2</v>
      </c>
      <c r="N518" s="62">
        <v>1900</v>
      </c>
      <c r="O518" s="62"/>
      <c r="P518" s="62"/>
      <c r="Q518" s="62"/>
      <c r="R518" s="60">
        <f>(K518*L518*M518*N518)+(K518*L518*P518)+O518+(K518*L518*Q518)</f>
        <v>19000</v>
      </c>
      <c r="S518" s="61"/>
      <c r="T518" s="61"/>
      <c r="U518" s="60">
        <f>S518*T518</f>
        <v>0</v>
      </c>
      <c r="V518" s="61"/>
      <c r="W518" s="61"/>
      <c r="X518" s="60">
        <f>W518*V518</f>
        <v>0</v>
      </c>
      <c r="Y518" s="61"/>
      <c r="Z518" s="61"/>
      <c r="AA518" s="60">
        <f>Y518*Z518</f>
        <v>0</v>
      </c>
      <c r="AB518" s="61"/>
      <c r="AC518" s="61"/>
      <c r="AD518" s="60">
        <f>AB518*AC518</f>
        <v>0</v>
      </c>
      <c r="AE518" s="61"/>
      <c r="AF518" s="61"/>
      <c r="AG518" s="60">
        <f>AE518*AF518</f>
        <v>0</v>
      </c>
      <c r="AH518" s="61"/>
      <c r="AI518" s="61"/>
      <c r="AJ518" s="60">
        <f>AI518+AH518</f>
        <v>0</v>
      </c>
      <c r="AK518" s="60"/>
      <c r="AL518" s="51">
        <f>AJ518+AG518+AD518+AA518+X518+U518+R518+J518+AK518</f>
        <v>19000</v>
      </c>
      <c r="AM518" s="965"/>
      <c r="AN518" s="965"/>
      <c r="AO518" s="965"/>
      <c r="AP518" s="965"/>
      <c r="AQ518" s="50"/>
      <c r="AR518" s="968"/>
      <c r="AS518" s="970"/>
      <c r="AT518" s="569">
        <f t="shared" si="243"/>
        <v>0</v>
      </c>
    </row>
    <row r="519" spans="1:46" ht="25.5">
      <c r="A519" s="972"/>
      <c r="B519" s="990"/>
      <c r="C519" s="990"/>
      <c r="D519" s="962"/>
      <c r="E519" s="65">
        <v>2018</v>
      </c>
      <c r="F519" s="217" t="s">
        <v>594</v>
      </c>
      <c r="G519" s="67"/>
      <c r="H519" s="68"/>
      <c r="I519" s="68"/>
      <c r="J519" s="70">
        <v>0</v>
      </c>
      <c r="K519" s="69">
        <v>6</v>
      </c>
      <c r="L519" s="68">
        <v>1</v>
      </c>
      <c r="M519" s="68">
        <v>10</v>
      </c>
      <c r="N519" s="68">
        <v>60</v>
      </c>
      <c r="O519" s="62"/>
      <c r="P519" s="62">
        <v>700</v>
      </c>
      <c r="Q519" s="62"/>
      <c r="R519" s="60">
        <f>(K519*L519*M519*N519)+(K519*L519*P519)+O519+(K519*L519*Q519)</f>
        <v>7800</v>
      </c>
      <c r="S519" s="67"/>
      <c r="T519" s="67"/>
      <c r="U519" s="66">
        <f>S519*T519</f>
        <v>0</v>
      </c>
      <c r="V519" s="67">
        <v>6</v>
      </c>
      <c r="W519" s="67">
        <v>3000</v>
      </c>
      <c r="X519" s="60">
        <f>W519*V519</f>
        <v>18000</v>
      </c>
      <c r="Y519" s="61"/>
      <c r="Z519" s="61"/>
      <c r="AA519" s="60">
        <f>Y519*Z519</f>
        <v>0</v>
      </c>
      <c r="AB519" s="61"/>
      <c r="AC519" s="61"/>
      <c r="AD519" s="60">
        <f>AB519*AC519</f>
        <v>0</v>
      </c>
      <c r="AE519" s="61"/>
      <c r="AF519" s="61"/>
      <c r="AG519" s="60">
        <f>AE519*AF519</f>
        <v>0</v>
      </c>
      <c r="AH519" s="61"/>
      <c r="AI519" s="61"/>
      <c r="AJ519" s="60">
        <f>AI519+AH519</f>
        <v>0</v>
      </c>
      <c r="AK519" s="60"/>
      <c r="AL519" s="51">
        <f>AJ519+AG519+AD519+AA519+X519+U519+R519+J519+AK519</f>
        <v>25800</v>
      </c>
      <c r="AM519" s="965"/>
      <c r="AN519" s="965"/>
      <c r="AO519" s="965"/>
      <c r="AP519" s="965"/>
      <c r="AQ519" s="50"/>
      <c r="AR519" s="968"/>
      <c r="AS519" s="970"/>
      <c r="AT519" s="569">
        <f t="shared" si="243"/>
        <v>0</v>
      </c>
    </row>
    <row r="520" spans="1:46" ht="39" thickBot="1">
      <c r="A520" s="1023"/>
      <c r="B520" s="991"/>
      <c r="C520" s="990"/>
      <c r="D520" s="962"/>
      <c r="E520" s="59">
        <v>2018</v>
      </c>
      <c r="F520" s="215" t="s">
        <v>593</v>
      </c>
      <c r="G520" s="61"/>
      <c r="H520" s="62"/>
      <c r="I520" s="62"/>
      <c r="J520" s="64">
        <v>0</v>
      </c>
      <c r="K520" s="63">
        <v>2</v>
      </c>
      <c r="L520" s="62">
        <v>5</v>
      </c>
      <c r="M520" s="62">
        <v>2</v>
      </c>
      <c r="N520" s="62">
        <v>1900</v>
      </c>
      <c r="O520" s="53"/>
      <c r="P520" s="53"/>
      <c r="Q520" s="53"/>
      <c r="R520" s="54">
        <f>(K520*L520*M520*N520)+(K520*L520*P520)+O520+(K520*L520*Q520)</f>
        <v>38000</v>
      </c>
      <c r="S520" s="61"/>
      <c r="T520" s="61"/>
      <c r="U520" s="60">
        <f>S520*T520</f>
        <v>0</v>
      </c>
      <c r="V520" s="61"/>
      <c r="W520" s="61"/>
      <c r="X520" s="52">
        <f>W520*V520</f>
        <v>0</v>
      </c>
      <c r="Y520" s="53"/>
      <c r="Z520" s="53"/>
      <c r="AA520" s="52">
        <f>Y520*Z520</f>
        <v>0</v>
      </c>
      <c r="AB520" s="53"/>
      <c r="AC520" s="53"/>
      <c r="AD520" s="52">
        <f>AB520*AC520</f>
        <v>0</v>
      </c>
      <c r="AE520" s="53"/>
      <c r="AF520" s="53"/>
      <c r="AG520" s="52">
        <f>AE520*AF520</f>
        <v>0</v>
      </c>
      <c r="AH520" s="53"/>
      <c r="AI520" s="53"/>
      <c r="AJ520" s="52">
        <f>AI520+AH520</f>
        <v>0</v>
      </c>
      <c r="AK520" s="52"/>
      <c r="AL520" s="51">
        <f>AJ520+AG520+AD520+AA520+X520+U520+R520+J520+AK520</f>
        <v>38000</v>
      </c>
      <c r="AM520" s="966"/>
      <c r="AN520" s="966"/>
      <c r="AO520" s="966"/>
      <c r="AP520" s="966"/>
      <c r="AQ520" s="50"/>
      <c r="AR520" s="968"/>
      <c r="AS520" s="970"/>
      <c r="AT520" s="569">
        <f t="shared" si="243"/>
        <v>0</v>
      </c>
    </row>
    <row r="521" spans="1:46" ht="12.75">
      <c r="A521" s="971" t="s">
        <v>592</v>
      </c>
      <c r="B521" s="958" t="s">
        <v>579</v>
      </c>
      <c r="C521" s="1023" t="s">
        <v>591</v>
      </c>
      <c r="D521" s="223"/>
      <c r="E521" s="65"/>
      <c r="F521" s="217"/>
      <c r="G521" s="67"/>
      <c r="H521" s="68"/>
      <c r="I521" s="68"/>
      <c r="J521" s="70">
        <f t="shared" ref="J521:J533" si="244">G521*H521*I521</f>
        <v>0</v>
      </c>
      <c r="K521" s="69"/>
      <c r="L521" s="68"/>
      <c r="M521" s="68"/>
      <c r="N521" s="68"/>
      <c r="O521" s="68"/>
      <c r="P521" s="68"/>
      <c r="Q521" s="68"/>
      <c r="R521" s="66"/>
      <c r="S521" s="67"/>
      <c r="T521" s="67"/>
      <c r="U521" s="66"/>
      <c r="V521" s="67"/>
      <c r="W521" s="67"/>
      <c r="X521" s="66"/>
      <c r="Y521" s="67"/>
      <c r="Z521" s="67"/>
      <c r="AA521" s="66"/>
      <c r="AB521" s="67"/>
      <c r="AC521" s="67"/>
      <c r="AD521" s="66"/>
      <c r="AE521" s="67"/>
      <c r="AF521" s="67"/>
      <c r="AG521" s="66"/>
      <c r="AH521" s="67"/>
      <c r="AI521" s="67"/>
      <c r="AJ521" s="66"/>
      <c r="AK521" s="66"/>
      <c r="AL521" s="51"/>
      <c r="AM521" s="964">
        <f>SUM(AL521:AL524)</f>
        <v>78000</v>
      </c>
      <c r="AN521" s="964">
        <v>1900</v>
      </c>
      <c r="AO521" s="964">
        <v>138000</v>
      </c>
      <c r="AP521" s="964">
        <f>AM521-AN521-AO521</f>
        <v>-61900</v>
      </c>
      <c r="AQ521" s="50"/>
      <c r="AR521" s="968">
        <v>61900</v>
      </c>
      <c r="AS521" s="970">
        <v>78000</v>
      </c>
      <c r="AT521" s="569">
        <f t="shared" si="243"/>
        <v>-61900</v>
      </c>
    </row>
    <row r="522" spans="1:46" ht="26.25" thickBot="1">
      <c r="A522" s="972"/>
      <c r="B522" s="959"/>
      <c r="C522" s="959"/>
      <c r="D522" s="521" t="s">
        <v>590</v>
      </c>
      <c r="E522" s="547">
        <v>2017</v>
      </c>
      <c r="F522" s="220" t="s">
        <v>589</v>
      </c>
      <c r="G522" s="61"/>
      <c r="H522" s="62"/>
      <c r="I522" s="62"/>
      <c r="J522" s="64">
        <f t="shared" si="244"/>
        <v>0</v>
      </c>
      <c r="K522" s="63"/>
      <c r="L522" s="62"/>
      <c r="M522" s="62"/>
      <c r="N522" s="62"/>
      <c r="O522" s="62"/>
      <c r="P522" s="62"/>
      <c r="Q522" s="62"/>
      <c r="R522" s="60">
        <f t="shared" ref="R522:R527" si="245">(K522*L522*M522*N522)+(K522*L522*P522)+O522+(K522*L522*Q522)</f>
        <v>0</v>
      </c>
      <c r="S522" s="61"/>
      <c r="T522" s="61"/>
      <c r="U522" s="60">
        <f t="shared" ref="U522:U527" si="246">S522*T522</f>
        <v>0</v>
      </c>
      <c r="V522" s="61"/>
      <c r="W522" s="61"/>
      <c r="X522" s="60">
        <f t="shared" ref="X522:X527" si="247">W522*V522</f>
        <v>0</v>
      </c>
      <c r="Y522" s="61"/>
      <c r="Z522" s="61"/>
      <c r="AA522" s="60">
        <f t="shared" ref="AA522:AA527" si="248">Y522*Z522</f>
        <v>0</v>
      </c>
      <c r="AB522" s="61"/>
      <c r="AC522" s="61"/>
      <c r="AD522" s="60">
        <f t="shared" ref="AD522:AD527" si="249">AB522*AC522</f>
        <v>0</v>
      </c>
      <c r="AE522" s="61"/>
      <c r="AF522" s="61"/>
      <c r="AG522" s="60">
        <f t="shared" ref="AG522:AG527" si="250">AE522*AF522</f>
        <v>0</v>
      </c>
      <c r="AH522" s="61"/>
      <c r="AI522" s="61"/>
      <c r="AJ522" s="60">
        <f t="shared" ref="AJ522:AJ527" si="251">AI522+AH522</f>
        <v>0</v>
      </c>
      <c r="AK522" s="60"/>
      <c r="AL522" s="51">
        <f t="shared" ref="AL522:AL548" si="252">AJ522+AG522+AD522+AA522+X522+U522+R522+J522+AK522</f>
        <v>0</v>
      </c>
      <c r="AM522" s="965"/>
      <c r="AN522" s="965"/>
      <c r="AO522" s="965"/>
      <c r="AP522" s="965"/>
      <c r="AQ522" s="50"/>
      <c r="AR522" s="968"/>
      <c r="AS522" s="970"/>
      <c r="AT522" s="569">
        <f t="shared" si="243"/>
        <v>0</v>
      </c>
    </row>
    <row r="523" spans="1:46" ht="38.25">
      <c r="A523" s="972"/>
      <c r="B523" s="959"/>
      <c r="C523" s="959"/>
      <c r="D523" s="226"/>
      <c r="E523" s="65">
        <v>2018</v>
      </c>
      <c r="F523" s="217" t="s">
        <v>588</v>
      </c>
      <c r="G523" s="61"/>
      <c r="H523" s="62"/>
      <c r="I523" s="62"/>
      <c r="J523" s="64">
        <f t="shared" si="244"/>
        <v>0</v>
      </c>
      <c r="K523" s="63"/>
      <c r="L523" s="62"/>
      <c r="M523" s="62"/>
      <c r="N523" s="62"/>
      <c r="O523" s="62"/>
      <c r="P523" s="62"/>
      <c r="Q523" s="62"/>
      <c r="R523" s="60">
        <f t="shared" si="245"/>
        <v>0</v>
      </c>
      <c r="S523" s="67">
        <v>20</v>
      </c>
      <c r="T523" s="67">
        <v>900</v>
      </c>
      <c r="U523" s="60">
        <f t="shared" si="246"/>
        <v>18000</v>
      </c>
      <c r="V523" s="67">
        <v>20</v>
      </c>
      <c r="W523" s="67">
        <v>3000</v>
      </c>
      <c r="X523" s="60">
        <f t="shared" si="247"/>
        <v>60000</v>
      </c>
      <c r="Y523" s="61"/>
      <c r="Z523" s="61"/>
      <c r="AA523" s="60">
        <f t="shared" si="248"/>
        <v>0</v>
      </c>
      <c r="AB523" s="61"/>
      <c r="AC523" s="61"/>
      <c r="AD523" s="60">
        <f t="shared" si="249"/>
        <v>0</v>
      </c>
      <c r="AE523" s="61"/>
      <c r="AF523" s="61"/>
      <c r="AG523" s="60">
        <f t="shared" si="250"/>
        <v>0</v>
      </c>
      <c r="AH523" s="61"/>
      <c r="AI523" s="61"/>
      <c r="AJ523" s="60">
        <f t="shared" si="251"/>
        <v>0</v>
      </c>
      <c r="AK523" s="60"/>
      <c r="AL523" s="51">
        <f t="shared" si="252"/>
        <v>78000</v>
      </c>
      <c r="AM523" s="965"/>
      <c r="AN523" s="965"/>
      <c r="AO523" s="965"/>
      <c r="AP523" s="965"/>
      <c r="AQ523" s="50"/>
      <c r="AR523" s="968"/>
      <c r="AS523" s="970"/>
      <c r="AT523" s="569">
        <f t="shared" si="243"/>
        <v>0</v>
      </c>
    </row>
    <row r="524" spans="1:46" ht="21" customHeight="1" thickBot="1">
      <c r="A524" s="973"/>
      <c r="B524" s="960"/>
      <c r="C524" s="1248"/>
      <c r="D524" s="222"/>
      <c r="E524" s="225"/>
      <c r="F524" s="224"/>
      <c r="G524" s="126"/>
      <c r="H524" s="159"/>
      <c r="I524" s="159"/>
      <c r="J524" s="154">
        <f t="shared" si="244"/>
        <v>0</v>
      </c>
      <c r="K524" s="153"/>
      <c r="L524" s="152"/>
      <c r="M524" s="159"/>
      <c r="N524" s="159"/>
      <c r="O524" s="159"/>
      <c r="P524" s="159"/>
      <c r="Q524" s="159"/>
      <c r="R524" s="54">
        <f t="shared" si="245"/>
        <v>0</v>
      </c>
      <c r="S524" s="159"/>
      <c r="T524" s="159"/>
      <c r="U524" s="54">
        <f t="shared" si="246"/>
        <v>0</v>
      </c>
      <c r="V524" s="159"/>
      <c r="W524" s="159"/>
      <c r="X524" s="54">
        <f t="shared" si="247"/>
        <v>0</v>
      </c>
      <c r="Y524" s="159"/>
      <c r="Z524" s="159"/>
      <c r="AA524" s="54">
        <f t="shared" si="248"/>
        <v>0</v>
      </c>
      <c r="AB524" s="159"/>
      <c r="AC524" s="159"/>
      <c r="AD524" s="54">
        <f t="shared" si="249"/>
        <v>0</v>
      </c>
      <c r="AE524" s="159"/>
      <c r="AF524" s="159"/>
      <c r="AG524" s="54">
        <f t="shared" si="250"/>
        <v>0</v>
      </c>
      <c r="AH524" s="159"/>
      <c r="AI524" s="159"/>
      <c r="AJ524" s="54">
        <f t="shared" si="251"/>
        <v>0</v>
      </c>
      <c r="AK524" s="54"/>
      <c r="AL524" s="51">
        <f t="shared" si="252"/>
        <v>0</v>
      </c>
      <c r="AM524" s="966"/>
      <c r="AN524" s="966"/>
      <c r="AO524" s="966"/>
      <c r="AP524" s="966"/>
      <c r="AQ524" s="50"/>
      <c r="AR524" s="984"/>
      <c r="AS524" s="985"/>
      <c r="AT524" s="569">
        <f t="shared" si="243"/>
        <v>0</v>
      </c>
    </row>
    <row r="525" spans="1:46" ht="38.25">
      <c r="A525" s="971" t="s">
        <v>587</v>
      </c>
      <c r="B525" s="958" t="s">
        <v>579</v>
      </c>
      <c r="C525" s="959" t="s">
        <v>586</v>
      </c>
      <c r="D525" s="223" t="s">
        <v>585</v>
      </c>
      <c r="E525" s="547">
        <v>2017</v>
      </c>
      <c r="F525" s="217" t="s">
        <v>584</v>
      </c>
      <c r="G525" s="67"/>
      <c r="H525" s="68"/>
      <c r="I525" s="68"/>
      <c r="J525" s="70">
        <f t="shared" si="244"/>
        <v>0</v>
      </c>
      <c r="K525" s="69"/>
      <c r="L525" s="68"/>
      <c r="M525" s="68"/>
      <c r="N525" s="68"/>
      <c r="O525" s="68"/>
      <c r="P525" s="68"/>
      <c r="Q525" s="68"/>
      <c r="R525" s="66">
        <f t="shared" si="245"/>
        <v>0</v>
      </c>
      <c r="S525" s="67"/>
      <c r="T525" s="67"/>
      <c r="U525" s="66">
        <f t="shared" si="246"/>
        <v>0</v>
      </c>
      <c r="V525" s="67"/>
      <c r="W525" s="67"/>
      <c r="X525" s="66">
        <f t="shared" si="247"/>
        <v>0</v>
      </c>
      <c r="Y525" s="67"/>
      <c r="Z525" s="67"/>
      <c r="AA525" s="66">
        <f t="shared" si="248"/>
        <v>0</v>
      </c>
      <c r="AB525" s="67"/>
      <c r="AC525" s="67"/>
      <c r="AD525" s="66">
        <f t="shared" si="249"/>
        <v>0</v>
      </c>
      <c r="AE525" s="67"/>
      <c r="AF525" s="67"/>
      <c r="AG525" s="66">
        <f t="shared" si="250"/>
        <v>0</v>
      </c>
      <c r="AH525" s="67"/>
      <c r="AI525" s="67"/>
      <c r="AJ525" s="66">
        <f t="shared" si="251"/>
        <v>0</v>
      </c>
      <c r="AK525" s="66"/>
      <c r="AL525" s="51">
        <f t="shared" si="252"/>
        <v>0</v>
      </c>
      <c r="AM525" s="964">
        <f>SUM(AL525:AL530)</f>
        <v>44600</v>
      </c>
      <c r="AN525" s="964">
        <v>11800</v>
      </c>
      <c r="AO525" s="964">
        <v>32800</v>
      </c>
      <c r="AP525" s="964">
        <f>AM525-AN525-AO525</f>
        <v>0</v>
      </c>
      <c r="AQ525" s="50"/>
      <c r="AR525" s="968">
        <v>18700</v>
      </c>
      <c r="AS525" s="970">
        <v>25900</v>
      </c>
      <c r="AT525" s="569">
        <f t="shared" si="243"/>
        <v>0</v>
      </c>
    </row>
    <row r="526" spans="1:46" ht="25.5">
      <c r="A526" s="972"/>
      <c r="B526" s="959"/>
      <c r="C526" s="959"/>
      <c r="D526" s="222"/>
      <c r="E526" s="65">
        <v>2017</v>
      </c>
      <c r="F526" s="220" t="s">
        <v>583</v>
      </c>
      <c r="G526" s="61"/>
      <c r="H526" s="62"/>
      <c r="I526" s="62"/>
      <c r="J526" s="64">
        <f t="shared" si="244"/>
        <v>0</v>
      </c>
      <c r="K526" s="63"/>
      <c r="L526" s="62"/>
      <c r="M526" s="62"/>
      <c r="N526" s="62"/>
      <c r="O526" s="62"/>
      <c r="P526" s="62"/>
      <c r="Q526" s="62"/>
      <c r="R526" s="60">
        <f t="shared" si="245"/>
        <v>0</v>
      </c>
      <c r="S526" s="61"/>
      <c r="T526" s="61"/>
      <c r="U526" s="60">
        <f t="shared" si="246"/>
        <v>0</v>
      </c>
      <c r="V526" s="61"/>
      <c r="W526" s="61"/>
      <c r="X526" s="60">
        <f t="shared" si="247"/>
        <v>0</v>
      </c>
      <c r="Y526" s="61"/>
      <c r="Z526" s="61"/>
      <c r="AA526" s="60">
        <f t="shared" si="248"/>
        <v>0</v>
      </c>
      <c r="AB526" s="61"/>
      <c r="AC526" s="61"/>
      <c r="AD526" s="60">
        <f t="shared" si="249"/>
        <v>0</v>
      </c>
      <c r="AE526" s="61">
        <v>50</v>
      </c>
      <c r="AF526" s="61">
        <v>18</v>
      </c>
      <c r="AG526" s="60">
        <f t="shared" si="250"/>
        <v>900</v>
      </c>
      <c r="AH526" s="61"/>
      <c r="AI526" s="61"/>
      <c r="AJ526" s="60">
        <f t="shared" si="251"/>
        <v>0</v>
      </c>
      <c r="AK526" s="60"/>
      <c r="AL526" s="51">
        <f t="shared" si="252"/>
        <v>900</v>
      </c>
      <c r="AM526" s="965"/>
      <c r="AN526" s="965"/>
      <c r="AO526" s="965"/>
      <c r="AP526" s="965"/>
      <c r="AQ526" s="50"/>
      <c r="AR526" s="968"/>
      <c r="AS526" s="970"/>
      <c r="AT526" s="569">
        <f t="shared" si="243"/>
        <v>0</v>
      </c>
    </row>
    <row r="527" spans="1:46" ht="13.5" thickBot="1">
      <c r="A527" s="972"/>
      <c r="B527" s="959"/>
      <c r="C527" s="959"/>
      <c r="D527" s="221"/>
      <c r="E527" s="65">
        <v>2017</v>
      </c>
      <c r="F527" s="215" t="s">
        <v>581</v>
      </c>
      <c r="G527" s="61"/>
      <c r="H527" s="62"/>
      <c r="I527" s="62"/>
      <c r="J527" s="64">
        <f t="shared" si="244"/>
        <v>0</v>
      </c>
      <c r="K527" s="63">
        <v>2</v>
      </c>
      <c r="L527" s="62">
        <v>2</v>
      </c>
      <c r="M527" s="62">
        <v>30</v>
      </c>
      <c r="N527" s="62">
        <v>60</v>
      </c>
      <c r="O527" s="62"/>
      <c r="P527" s="62">
        <v>700</v>
      </c>
      <c r="Q527" s="62"/>
      <c r="R527" s="60">
        <f t="shared" si="245"/>
        <v>10000</v>
      </c>
      <c r="S527" s="61">
        <v>2</v>
      </c>
      <c r="T527" s="61">
        <v>900</v>
      </c>
      <c r="U527" s="60">
        <f t="shared" si="246"/>
        <v>1800</v>
      </c>
      <c r="V527" s="61">
        <v>2</v>
      </c>
      <c r="W527" s="61">
        <v>3000</v>
      </c>
      <c r="X527" s="60">
        <f t="shared" si="247"/>
        <v>6000</v>
      </c>
      <c r="Y527" s="61"/>
      <c r="Z527" s="61"/>
      <c r="AA527" s="60">
        <f t="shared" si="248"/>
        <v>0</v>
      </c>
      <c r="AB527" s="61"/>
      <c r="AC527" s="61"/>
      <c r="AD527" s="60">
        <f t="shared" si="249"/>
        <v>0</v>
      </c>
      <c r="AE527" s="61"/>
      <c r="AF527" s="61"/>
      <c r="AG527" s="60">
        <f t="shared" si="250"/>
        <v>0</v>
      </c>
      <c r="AH527" s="61"/>
      <c r="AI527" s="61"/>
      <c r="AJ527" s="60">
        <f t="shared" si="251"/>
        <v>0</v>
      </c>
      <c r="AK527" s="60"/>
      <c r="AL527" s="51">
        <f t="shared" si="252"/>
        <v>17800</v>
      </c>
      <c r="AM527" s="965"/>
      <c r="AN527" s="965"/>
      <c r="AO527" s="965"/>
      <c r="AP527" s="965"/>
      <c r="AQ527" s="50"/>
      <c r="AR527" s="968"/>
      <c r="AS527" s="970"/>
      <c r="AT527" s="569">
        <f t="shared" si="243"/>
        <v>0</v>
      </c>
    </row>
    <row r="528" spans="1:46" ht="51">
      <c r="A528" s="1023"/>
      <c r="B528" s="959"/>
      <c r="C528" s="959"/>
      <c r="D528" s="221"/>
      <c r="E528" s="59">
        <v>2018</v>
      </c>
      <c r="F528" s="217" t="s">
        <v>582</v>
      </c>
      <c r="G528" s="67"/>
      <c r="H528" s="68"/>
      <c r="I528" s="68"/>
      <c r="J528" s="70">
        <f t="shared" si="244"/>
        <v>0</v>
      </c>
      <c r="K528" s="69"/>
      <c r="L528" s="68"/>
      <c r="M528" s="68"/>
      <c r="N528" s="68"/>
      <c r="O528" s="68"/>
      <c r="P528" s="68"/>
      <c r="Q528" s="55"/>
      <c r="R528" s="52"/>
      <c r="S528" s="58"/>
      <c r="T528" s="58"/>
      <c r="U528" s="52"/>
      <c r="V528" s="58"/>
      <c r="W528" s="58"/>
      <c r="X528" s="52"/>
      <c r="Y528" s="58"/>
      <c r="Z528" s="58"/>
      <c r="AA528" s="52"/>
      <c r="AB528" s="58"/>
      <c r="AC528" s="58"/>
      <c r="AD528" s="52"/>
      <c r="AE528" s="58"/>
      <c r="AF528" s="58"/>
      <c r="AG528" s="52"/>
      <c r="AH528" s="58"/>
      <c r="AI528" s="58"/>
      <c r="AJ528" s="52"/>
      <c r="AK528" s="52"/>
      <c r="AL528" s="51">
        <f t="shared" si="252"/>
        <v>0</v>
      </c>
      <c r="AM528" s="965"/>
      <c r="AN528" s="965"/>
      <c r="AO528" s="965"/>
      <c r="AP528" s="965"/>
      <c r="AQ528" s="50"/>
      <c r="AR528" s="1012"/>
      <c r="AS528" s="1050"/>
      <c r="AT528" s="569">
        <f t="shared" si="243"/>
        <v>0</v>
      </c>
    </row>
    <row r="529" spans="1:46" ht="25.5">
      <c r="A529" s="1023"/>
      <c r="B529" s="959"/>
      <c r="C529" s="959"/>
      <c r="D529" s="221"/>
      <c r="E529" s="59">
        <v>2018</v>
      </c>
      <c r="F529" s="220" t="s">
        <v>128</v>
      </c>
      <c r="G529" s="61"/>
      <c r="H529" s="62"/>
      <c r="I529" s="62"/>
      <c r="J529" s="64">
        <f t="shared" si="244"/>
        <v>0</v>
      </c>
      <c r="K529" s="63"/>
      <c r="L529" s="62"/>
      <c r="M529" s="62"/>
      <c r="N529" s="62"/>
      <c r="O529" s="62"/>
      <c r="P529" s="62"/>
      <c r="Q529" s="55"/>
      <c r="R529" s="52"/>
      <c r="S529" s="58"/>
      <c r="T529" s="58"/>
      <c r="U529" s="52"/>
      <c r="V529" s="58"/>
      <c r="W529" s="58"/>
      <c r="X529" s="52"/>
      <c r="Y529" s="58"/>
      <c r="Z529" s="58"/>
      <c r="AA529" s="52"/>
      <c r="AB529" s="58"/>
      <c r="AC529" s="58"/>
      <c r="AD529" s="52"/>
      <c r="AE529" s="61">
        <v>50</v>
      </c>
      <c r="AF529" s="61">
        <v>18</v>
      </c>
      <c r="AG529" s="52">
        <f>AE529*AF529</f>
        <v>900</v>
      </c>
      <c r="AH529" s="58"/>
      <c r="AI529" s="58"/>
      <c r="AJ529" s="52"/>
      <c r="AK529" s="52"/>
      <c r="AL529" s="51">
        <f t="shared" si="252"/>
        <v>900</v>
      </c>
      <c r="AM529" s="965"/>
      <c r="AN529" s="965"/>
      <c r="AO529" s="965"/>
      <c r="AP529" s="965"/>
      <c r="AQ529" s="50"/>
      <c r="AR529" s="1012"/>
      <c r="AS529" s="1050"/>
      <c r="AT529" s="569">
        <f t="shared" si="243"/>
        <v>0</v>
      </c>
    </row>
    <row r="530" spans="1:46" ht="13.5" thickBot="1">
      <c r="A530" s="973"/>
      <c r="B530" s="960"/>
      <c r="C530" s="960"/>
      <c r="D530" s="219"/>
      <c r="E530" s="218">
        <v>2018</v>
      </c>
      <c r="F530" s="215" t="s">
        <v>581</v>
      </c>
      <c r="G530" s="61"/>
      <c r="H530" s="62"/>
      <c r="I530" s="62"/>
      <c r="J530" s="64">
        <f t="shared" si="244"/>
        <v>0</v>
      </c>
      <c r="K530" s="63">
        <v>2</v>
      </c>
      <c r="L530" s="62">
        <v>2</v>
      </c>
      <c r="M530" s="62">
        <v>60</v>
      </c>
      <c r="N530" s="62">
        <v>60</v>
      </c>
      <c r="O530" s="62"/>
      <c r="P530" s="62">
        <v>700</v>
      </c>
      <c r="Q530" s="159"/>
      <c r="R530" s="54">
        <f>(K530*L530*M530*N530)+(K530*L530*P530)+O530+(K530*L530*Q530)</f>
        <v>17200</v>
      </c>
      <c r="S530" s="61">
        <v>2</v>
      </c>
      <c r="T530" s="61">
        <v>900</v>
      </c>
      <c r="U530" s="54">
        <f>S530*T530</f>
        <v>1800</v>
      </c>
      <c r="V530" s="61">
        <v>2</v>
      </c>
      <c r="W530" s="61">
        <v>3000</v>
      </c>
      <c r="X530" s="54">
        <f>W530*V530</f>
        <v>6000</v>
      </c>
      <c r="Y530" s="159"/>
      <c r="Z530" s="159"/>
      <c r="AA530" s="54">
        <f>Y530*Z530</f>
        <v>0</v>
      </c>
      <c r="AB530" s="159"/>
      <c r="AC530" s="159"/>
      <c r="AD530" s="54">
        <f>AB530*AC530</f>
        <v>0</v>
      </c>
      <c r="AE530" s="159"/>
      <c r="AF530" s="159"/>
      <c r="AG530" s="54">
        <f>AE530*AF530</f>
        <v>0</v>
      </c>
      <c r="AH530" s="159"/>
      <c r="AI530" s="159"/>
      <c r="AJ530" s="54">
        <f>AI530+AH530</f>
        <v>0</v>
      </c>
      <c r="AK530" s="54"/>
      <c r="AL530" s="51">
        <f t="shared" si="252"/>
        <v>25000</v>
      </c>
      <c r="AM530" s="966"/>
      <c r="AN530" s="966"/>
      <c r="AO530" s="966"/>
      <c r="AP530" s="966"/>
      <c r="AQ530" s="50"/>
      <c r="AR530" s="984"/>
      <c r="AS530" s="985"/>
      <c r="AT530" s="567"/>
    </row>
    <row r="531" spans="1:46" ht="26.25" thickBot="1">
      <c r="A531" s="971" t="s">
        <v>580</v>
      </c>
      <c r="B531" s="958" t="s">
        <v>579</v>
      </c>
      <c r="C531" s="961" t="s">
        <v>578</v>
      </c>
      <c r="D531" s="1013" t="s">
        <v>429</v>
      </c>
      <c r="E531" s="71">
        <v>2017</v>
      </c>
      <c r="F531" s="217" t="s">
        <v>576</v>
      </c>
      <c r="G531" s="67"/>
      <c r="H531" s="68"/>
      <c r="I531" s="68"/>
      <c r="J531" s="70">
        <f t="shared" si="244"/>
        <v>0</v>
      </c>
      <c r="K531" s="69"/>
      <c r="L531" s="68"/>
      <c r="M531" s="68"/>
      <c r="N531" s="68"/>
      <c r="O531" s="68"/>
      <c r="P531" s="68"/>
      <c r="Q531" s="68"/>
      <c r="R531" s="66">
        <f>(K531*L531*M531*N531)+(K531*L531*P531)+O531+(K531*L531*Q531)</f>
        <v>0</v>
      </c>
      <c r="S531" s="67"/>
      <c r="T531" s="67"/>
      <c r="U531" s="66">
        <f>S531*T531</f>
        <v>0</v>
      </c>
      <c r="V531" s="67"/>
      <c r="W531" s="67"/>
      <c r="X531" s="66">
        <f>W531*V531</f>
        <v>0</v>
      </c>
      <c r="Y531" s="67"/>
      <c r="Z531" s="67"/>
      <c r="AA531" s="66">
        <f>Y531*Z531</f>
        <v>0</v>
      </c>
      <c r="AB531" s="67"/>
      <c r="AC531" s="67"/>
      <c r="AD531" s="66">
        <f>AB531*AC531</f>
        <v>0</v>
      </c>
      <c r="AE531" s="67"/>
      <c r="AF531" s="67"/>
      <c r="AG531" s="66">
        <f>AE531*AF531</f>
        <v>0</v>
      </c>
      <c r="AH531" s="67"/>
      <c r="AI531" s="67"/>
      <c r="AJ531" s="66">
        <f>AI531+AH531</f>
        <v>0</v>
      </c>
      <c r="AK531" s="66"/>
      <c r="AL531" s="51">
        <f t="shared" si="252"/>
        <v>0</v>
      </c>
      <c r="AM531" s="964">
        <f>SUM(AL531:AL535)</f>
        <v>0</v>
      </c>
      <c r="AN531" s="964"/>
      <c r="AO531" s="964"/>
      <c r="AP531" s="964">
        <f>AM531-AN531-AO531</f>
        <v>0</v>
      </c>
      <c r="AQ531" s="50"/>
      <c r="AR531" s="967"/>
      <c r="AS531" s="969"/>
      <c r="AT531" s="567"/>
    </row>
    <row r="532" spans="1:46" ht="51.75" thickBot="1">
      <c r="A532" s="972"/>
      <c r="B532" s="959"/>
      <c r="C532" s="962"/>
      <c r="D532" s="1014"/>
      <c r="E532" s="65">
        <v>2017</v>
      </c>
      <c r="F532" s="216" t="s">
        <v>577</v>
      </c>
      <c r="G532" s="61"/>
      <c r="H532" s="62"/>
      <c r="I532" s="62"/>
      <c r="J532" s="64">
        <f t="shared" si="244"/>
        <v>0</v>
      </c>
      <c r="K532" s="63"/>
      <c r="L532" s="62"/>
      <c r="M532" s="62"/>
      <c r="N532" s="62"/>
      <c r="O532" s="62"/>
      <c r="P532" s="62"/>
      <c r="Q532" s="62"/>
      <c r="R532" s="60">
        <f>(K532*L532*M532*N532)+(K532*L532*P532)+O532+(K532*L532*Q532)</f>
        <v>0</v>
      </c>
      <c r="S532" s="61"/>
      <c r="T532" s="61"/>
      <c r="U532" s="60">
        <f>S532*T532</f>
        <v>0</v>
      </c>
      <c r="V532" s="61"/>
      <c r="W532" s="61"/>
      <c r="X532" s="60">
        <f>W532*V532</f>
        <v>0</v>
      </c>
      <c r="Y532" s="61"/>
      <c r="Z532" s="61"/>
      <c r="AA532" s="60">
        <f>Y532*Z532</f>
        <v>0</v>
      </c>
      <c r="AB532" s="61"/>
      <c r="AC532" s="61"/>
      <c r="AD532" s="60">
        <f>AB532*AC532</f>
        <v>0</v>
      </c>
      <c r="AE532" s="61"/>
      <c r="AF532" s="61"/>
      <c r="AG532" s="60">
        <f>AE532*AF532</f>
        <v>0</v>
      </c>
      <c r="AH532" s="61"/>
      <c r="AI532" s="61"/>
      <c r="AJ532" s="60">
        <f>AI532+AH532</f>
        <v>0</v>
      </c>
      <c r="AK532" s="60"/>
      <c r="AL532" s="51">
        <f t="shared" si="252"/>
        <v>0</v>
      </c>
      <c r="AM532" s="965"/>
      <c r="AN532" s="965"/>
      <c r="AO532" s="965"/>
      <c r="AP532" s="965"/>
      <c r="AQ532" s="50"/>
      <c r="AR532" s="968"/>
      <c r="AS532" s="970"/>
      <c r="AT532" s="567"/>
    </row>
    <row r="533" spans="1:46" ht="26.25" thickBot="1">
      <c r="A533" s="972"/>
      <c r="B533" s="959"/>
      <c r="C533" s="962"/>
      <c r="D533" s="1014"/>
      <c r="E533" s="65">
        <v>2018</v>
      </c>
      <c r="F533" s="217" t="s">
        <v>576</v>
      </c>
      <c r="G533" s="61"/>
      <c r="H533" s="62"/>
      <c r="I533" s="62"/>
      <c r="J533" s="64">
        <f t="shared" si="244"/>
        <v>0</v>
      </c>
      <c r="K533" s="63"/>
      <c r="L533" s="62"/>
      <c r="M533" s="62"/>
      <c r="N533" s="62"/>
      <c r="O533" s="62"/>
      <c r="P533" s="62"/>
      <c r="Q533" s="62"/>
      <c r="R533" s="60">
        <f>(K533*L533*M533*N533)+(K533*L533*P533)+O533+(K533*L533*Q533)</f>
        <v>0</v>
      </c>
      <c r="S533" s="61"/>
      <c r="T533" s="61"/>
      <c r="U533" s="60">
        <f>S533*T533</f>
        <v>0</v>
      </c>
      <c r="V533" s="61"/>
      <c r="W533" s="61"/>
      <c r="X533" s="60">
        <f>W533*V533</f>
        <v>0</v>
      </c>
      <c r="Y533" s="61"/>
      <c r="Z533" s="61"/>
      <c r="AA533" s="60">
        <f>Y533*Z533</f>
        <v>0</v>
      </c>
      <c r="AB533" s="61"/>
      <c r="AC533" s="61"/>
      <c r="AD533" s="60">
        <f>AB533*AC533</f>
        <v>0</v>
      </c>
      <c r="AE533" s="61"/>
      <c r="AF533" s="61"/>
      <c r="AG533" s="60">
        <f>AE533*AF533</f>
        <v>0</v>
      </c>
      <c r="AH533" s="61"/>
      <c r="AI533" s="61"/>
      <c r="AJ533" s="60">
        <f>AI533+AH533</f>
        <v>0</v>
      </c>
      <c r="AK533" s="60"/>
      <c r="AL533" s="51">
        <f t="shared" si="252"/>
        <v>0</v>
      </c>
      <c r="AM533" s="965"/>
      <c r="AN533" s="965"/>
      <c r="AO533" s="965"/>
      <c r="AP533" s="965"/>
      <c r="AQ533" s="50"/>
      <c r="AR533" s="968"/>
      <c r="AS533" s="970"/>
      <c r="AT533" s="567"/>
    </row>
    <row r="534" spans="1:46" ht="51">
      <c r="A534" s="1023"/>
      <c r="B534" s="959"/>
      <c r="C534" s="962"/>
      <c r="D534" s="1014"/>
      <c r="E534" s="59">
        <v>2018</v>
      </c>
      <c r="F534" s="216" t="s">
        <v>575</v>
      </c>
      <c r="G534" s="58"/>
      <c r="H534" s="55"/>
      <c r="I534" s="55"/>
      <c r="J534" s="57"/>
      <c r="K534" s="56"/>
      <c r="L534" s="55"/>
      <c r="M534" s="55"/>
      <c r="N534" s="55"/>
      <c r="O534" s="55"/>
      <c r="P534" s="55"/>
      <c r="Q534" s="55"/>
      <c r="R534" s="52"/>
      <c r="S534" s="58"/>
      <c r="T534" s="58"/>
      <c r="U534" s="52"/>
      <c r="V534" s="58"/>
      <c r="W534" s="58"/>
      <c r="X534" s="52"/>
      <c r="Y534" s="58"/>
      <c r="Z534" s="58"/>
      <c r="AA534" s="52"/>
      <c r="AB534" s="58"/>
      <c r="AC534" s="58"/>
      <c r="AD534" s="52"/>
      <c r="AE534" s="58"/>
      <c r="AF534" s="58"/>
      <c r="AG534" s="52"/>
      <c r="AH534" s="58"/>
      <c r="AI534" s="58"/>
      <c r="AJ534" s="52"/>
      <c r="AK534" s="52"/>
      <c r="AL534" s="51">
        <f t="shared" si="252"/>
        <v>0</v>
      </c>
      <c r="AM534" s="965"/>
      <c r="AN534" s="965"/>
      <c r="AO534" s="965"/>
      <c r="AP534" s="965"/>
      <c r="AQ534" s="50"/>
      <c r="AR534" s="968"/>
      <c r="AS534" s="970"/>
      <c r="AT534" s="567"/>
    </row>
    <row r="535" spans="1:46" ht="26.25" thickBot="1">
      <c r="A535" s="1023"/>
      <c r="B535" s="960"/>
      <c r="C535" s="963"/>
      <c r="D535" s="1015"/>
      <c r="E535" s="59">
        <v>2018</v>
      </c>
      <c r="F535" s="215" t="s">
        <v>125</v>
      </c>
      <c r="G535" s="58"/>
      <c r="H535" s="53"/>
      <c r="I535" s="53"/>
      <c r="J535" s="57">
        <f>G535*H535*I535</f>
        <v>0</v>
      </c>
      <c r="K535" s="56"/>
      <c r="L535" s="55"/>
      <c r="M535" s="53"/>
      <c r="N535" s="53"/>
      <c r="O535" s="53"/>
      <c r="P535" s="53"/>
      <c r="Q535" s="53"/>
      <c r="R535" s="54">
        <f>(K535*L535*M535*N535)+(K535*L535*P535)+O535+(K535*L535*Q535)</f>
        <v>0</v>
      </c>
      <c r="S535" s="53"/>
      <c r="T535" s="53"/>
      <c r="U535" s="52">
        <f>S535*T535</f>
        <v>0</v>
      </c>
      <c r="V535" s="53"/>
      <c r="W535" s="53"/>
      <c r="X535" s="52">
        <f>W535*V535</f>
        <v>0</v>
      </c>
      <c r="Y535" s="53"/>
      <c r="Z535" s="53"/>
      <c r="AA535" s="52">
        <f>Y535*Z535</f>
        <v>0</v>
      </c>
      <c r="AB535" s="53"/>
      <c r="AC535" s="53"/>
      <c r="AD535" s="52">
        <f>AB535*AC535</f>
        <v>0</v>
      </c>
      <c r="AE535" s="53"/>
      <c r="AF535" s="53"/>
      <c r="AG535" s="52">
        <f>AE535*AF535</f>
        <v>0</v>
      </c>
      <c r="AH535" s="53"/>
      <c r="AI535" s="53"/>
      <c r="AJ535" s="52">
        <f>AI535+AH535</f>
        <v>0</v>
      </c>
      <c r="AK535" s="52"/>
      <c r="AL535" s="51">
        <f t="shared" si="252"/>
        <v>0</v>
      </c>
      <c r="AM535" s="966"/>
      <c r="AN535" s="966"/>
      <c r="AO535" s="966"/>
      <c r="AP535" s="966"/>
      <c r="AQ535" s="50"/>
      <c r="AR535" s="968"/>
      <c r="AS535" s="970"/>
      <c r="AT535" s="567"/>
    </row>
    <row r="536" spans="1:46" s="150" customFormat="1" ht="44.25" customHeight="1" thickBot="1">
      <c r="A536" s="1157" t="s">
        <v>574</v>
      </c>
      <c r="B536" s="1158"/>
      <c r="C536" s="1158"/>
      <c r="D536" s="1158"/>
      <c r="E536" s="1158"/>
      <c r="F536" s="1159"/>
      <c r="G536" s="213"/>
      <c r="H536" s="212"/>
      <c r="I536" s="212"/>
      <c r="J536" s="212"/>
      <c r="K536" s="212"/>
      <c r="L536" s="212"/>
      <c r="M536" s="212"/>
      <c r="N536" s="212"/>
      <c r="O536" s="212"/>
      <c r="P536" s="212"/>
      <c r="Q536" s="212"/>
      <c r="R536" s="212"/>
      <c r="S536" s="212"/>
      <c r="T536" s="212"/>
      <c r="U536" s="212"/>
      <c r="V536" s="212"/>
      <c r="W536" s="212"/>
      <c r="X536" s="212"/>
      <c r="Y536" s="212"/>
      <c r="Z536" s="212"/>
      <c r="AA536" s="212"/>
      <c r="AB536" s="212"/>
      <c r="AC536" s="212"/>
      <c r="AD536" s="212"/>
      <c r="AE536" s="212"/>
      <c r="AF536" s="212"/>
      <c r="AG536" s="212"/>
      <c r="AH536" s="212"/>
      <c r="AI536" s="212"/>
      <c r="AJ536" s="212"/>
      <c r="AK536" s="212"/>
      <c r="AL536" s="51">
        <f t="shared" si="252"/>
        <v>0</v>
      </c>
      <c r="AM536" s="212"/>
      <c r="AN536" s="212"/>
      <c r="AO536" s="212"/>
      <c r="AP536" s="211"/>
      <c r="AQ536" s="50"/>
      <c r="AR536" s="158"/>
      <c r="AS536" s="157"/>
      <c r="AT536" s="563"/>
    </row>
    <row r="537" spans="1:46" ht="13.5" thickBot="1">
      <c r="A537" s="971" t="s">
        <v>573</v>
      </c>
      <c r="B537" s="958" t="s">
        <v>545</v>
      </c>
      <c r="C537" s="958" t="s">
        <v>572</v>
      </c>
      <c r="D537" s="961" t="s">
        <v>571</v>
      </c>
      <c r="E537" s="71">
        <v>2017</v>
      </c>
      <c r="F537" s="71" t="s">
        <v>1227</v>
      </c>
      <c r="G537" s="67"/>
      <c r="H537" s="68"/>
      <c r="I537" s="68"/>
      <c r="J537" s="70">
        <f t="shared" ref="J537:J552" si="253">G537*H537*I537</f>
        <v>0</v>
      </c>
      <c r="K537" s="69">
        <v>2</v>
      </c>
      <c r="L537" s="68">
        <v>1</v>
      </c>
      <c r="M537" s="68">
        <v>40</v>
      </c>
      <c r="N537" s="68">
        <v>0</v>
      </c>
      <c r="O537" s="68">
        <v>170</v>
      </c>
      <c r="P537" s="68">
        <v>0</v>
      </c>
      <c r="Q537" s="68">
        <v>140</v>
      </c>
      <c r="R537" s="66">
        <f t="shared" ref="R537:R548" si="254">(K537*L537*M537*N537)+(K537*L537*P537)+O537+(K537*L537*Q537)</f>
        <v>450</v>
      </c>
      <c r="S537" s="67"/>
      <c r="T537" s="67"/>
      <c r="U537" s="66">
        <f t="shared" ref="U537:U548" si="255">S537*T537</f>
        <v>0</v>
      </c>
      <c r="V537" s="67"/>
      <c r="W537" s="67"/>
      <c r="X537" s="66">
        <f t="shared" ref="X537:X548" si="256">W537*V537</f>
        <v>0</v>
      </c>
      <c r="Y537" s="67"/>
      <c r="Z537" s="67"/>
      <c r="AA537" s="66">
        <f t="shared" ref="AA537:AA548" si="257">Y537*Z537</f>
        <v>0</v>
      </c>
      <c r="AB537" s="67"/>
      <c r="AC537" s="67"/>
      <c r="AD537" s="66">
        <f t="shared" ref="AD537:AD548" si="258">AB537*AC537</f>
        <v>0</v>
      </c>
      <c r="AE537" s="67"/>
      <c r="AF537" s="67"/>
      <c r="AG537" s="66">
        <f t="shared" ref="AG537:AG548" si="259">AE537*AF537</f>
        <v>0</v>
      </c>
      <c r="AH537" s="67"/>
      <c r="AI537" s="67"/>
      <c r="AJ537" s="66">
        <f t="shared" ref="AJ537:AJ548" si="260">AI537+AH537</f>
        <v>0</v>
      </c>
      <c r="AK537" s="66"/>
      <c r="AL537" s="51">
        <f t="shared" si="252"/>
        <v>450</v>
      </c>
      <c r="AM537" s="964">
        <f>SUM(AL537:AL540)</f>
        <v>1800</v>
      </c>
      <c r="AN537" s="964">
        <v>1800</v>
      </c>
      <c r="AO537" s="964"/>
      <c r="AP537" s="964">
        <f>AM537-AN537-AO537</f>
        <v>0</v>
      </c>
      <c r="AQ537" s="50"/>
      <c r="AR537" s="967">
        <v>900</v>
      </c>
      <c r="AS537" s="969">
        <v>900</v>
      </c>
      <c r="AT537" s="567"/>
    </row>
    <row r="538" spans="1:46" ht="26.25" thickBot="1">
      <c r="A538" s="972"/>
      <c r="B538" s="959"/>
      <c r="C538" s="959"/>
      <c r="D538" s="962"/>
      <c r="E538" s="65">
        <v>2017</v>
      </c>
      <c r="F538" s="71" t="s">
        <v>1226</v>
      </c>
      <c r="G538" s="61"/>
      <c r="H538" s="62"/>
      <c r="I538" s="62"/>
      <c r="J538" s="64">
        <f t="shared" si="253"/>
        <v>0</v>
      </c>
      <c r="K538" s="69">
        <v>2</v>
      </c>
      <c r="L538" s="68">
        <v>1</v>
      </c>
      <c r="M538" s="62">
        <v>40</v>
      </c>
      <c r="N538" s="62">
        <v>0</v>
      </c>
      <c r="O538" s="62">
        <v>170</v>
      </c>
      <c r="P538" s="62">
        <v>0</v>
      </c>
      <c r="Q538" s="62">
        <v>140</v>
      </c>
      <c r="R538" s="60">
        <f t="shared" si="254"/>
        <v>450</v>
      </c>
      <c r="S538" s="61"/>
      <c r="T538" s="61"/>
      <c r="U538" s="60">
        <f t="shared" si="255"/>
        <v>0</v>
      </c>
      <c r="V538" s="61"/>
      <c r="W538" s="61"/>
      <c r="X538" s="60">
        <f t="shared" si="256"/>
        <v>0</v>
      </c>
      <c r="Y538" s="61"/>
      <c r="Z538" s="61"/>
      <c r="AA538" s="60">
        <f t="shared" si="257"/>
        <v>0</v>
      </c>
      <c r="AB538" s="61"/>
      <c r="AC538" s="61"/>
      <c r="AD538" s="60">
        <f t="shared" si="258"/>
        <v>0</v>
      </c>
      <c r="AE538" s="61"/>
      <c r="AF538" s="61"/>
      <c r="AG538" s="60">
        <f t="shared" si="259"/>
        <v>0</v>
      </c>
      <c r="AH538" s="61"/>
      <c r="AI538" s="61"/>
      <c r="AJ538" s="60">
        <f t="shared" si="260"/>
        <v>0</v>
      </c>
      <c r="AK538" s="60"/>
      <c r="AL538" s="51">
        <f t="shared" si="252"/>
        <v>450</v>
      </c>
      <c r="AM538" s="965"/>
      <c r="AN538" s="965"/>
      <c r="AO538" s="965"/>
      <c r="AP538" s="965"/>
      <c r="AQ538" s="50"/>
      <c r="AR538" s="968"/>
      <c r="AS538" s="970"/>
      <c r="AT538" s="567"/>
    </row>
    <row r="539" spans="1:46" ht="26.25" thickBot="1">
      <c r="A539" s="972"/>
      <c r="B539" s="959"/>
      <c r="C539" s="959"/>
      <c r="D539" s="962"/>
      <c r="E539" s="65">
        <v>2018</v>
      </c>
      <c r="F539" s="71" t="s">
        <v>1226</v>
      </c>
      <c r="G539" s="61"/>
      <c r="H539" s="62"/>
      <c r="I539" s="62"/>
      <c r="J539" s="64">
        <f t="shared" si="253"/>
        <v>0</v>
      </c>
      <c r="K539" s="69">
        <v>2</v>
      </c>
      <c r="L539" s="68">
        <v>1</v>
      </c>
      <c r="M539" s="62">
        <v>40</v>
      </c>
      <c r="N539" s="62">
        <v>0</v>
      </c>
      <c r="O539" s="62">
        <v>170</v>
      </c>
      <c r="P539" s="62">
        <v>0</v>
      </c>
      <c r="Q539" s="62">
        <v>140</v>
      </c>
      <c r="R539" s="60">
        <f t="shared" si="254"/>
        <v>450</v>
      </c>
      <c r="S539" s="61"/>
      <c r="T539" s="61"/>
      <c r="U539" s="60">
        <f t="shared" si="255"/>
        <v>0</v>
      </c>
      <c r="V539" s="61"/>
      <c r="W539" s="61"/>
      <c r="X539" s="60">
        <f t="shared" si="256"/>
        <v>0</v>
      </c>
      <c r="Y539" s="61"/>
      <c r="Z539" s="61"/>
      <c r="AA539" s="60">
        <f t="shared" si="257"/>
        <v>0</v>
      </c>
      <c r="AB539" s="61"/>
      <c r="AC539" s="61"/>
      <c r="AD539" s="60">
        <f t="shared" si="258"/>
        <v>0</v>
      </c>
      <c r="AE539" s="61"/>
      <c r="AF539" s="61"/>
      <c r="AG539" s="60">
        <f t="shared" si="259"/>
        <v>0</v>
      </c>
      <c r="AH539" s="61"/>
      <c r="AI539" s="61"/>
      <c r="AJ539" s="60">
        <f t="shared" si="260"/>
        <v>0</v>
      </c>
      <c r="AK539" s="60"/>
      <c r="AL539" s="51">
        <f t="shared" si="252"/>
        <v>450</v>
      </c>
      <c r="AM539" s="965"/>
      <c r="AN539" s="965"/>
      <c r="AO539" s="965"/>
      <c r="AP539" s="965"/>
      <c r="AQ539" s="50"/>
      <c r="AR539" s="968"/>
      <c r="AS539" s="970"/>
      <c r="AT539" s="567"/>
    </row>
    <row r="540" spans="1:46" ht="26.25" thickBot="1">
      <c r="A540" s="973"/>
      <c r="B540" s="960"/>
      <c r="C540" s="960"/>
      <c r="D540" s="963"/>
      <c r="E540" s="65">
        <v>2018</v>
      </c>
      <c r="F540" s="71" t="s">
        <v>1226</v>
      </c>
      <c r="G540" s="58"/>
      <c r="H540" s="53"/>
      <c r="I540" s="53"/>
      <c r="J540" s="57">
        <f t="shared" si="253"/>
        <v>0</v>
      </c>
      <c r="K540" s="69">
        <v>2</v>
      </c>
      <c r="L540" s="68">
        <v>1</v>
      </c>
      <c r="M540" s="53">
        <v>40</v>
      </c>
      <c r="N540" s="53">
        <v>0</v>
      </c>
      <c r="O540" s="53">
        <v>170</v>
      </c>
      <c r="P540" s="53">
        <v>0</v>
      </c>
      <c r="Q540" s="53">
        <v>140</v>
      </c>
      <c r="R540" s="54">
        <f t="shared" si="254"/>
        <v>450</v>
      </c>
      <c r="S540" s="53"/>
      <c r="T540" s="53"/>
      <c r="U540" s="52">
        <f t="shared" si="255"/>
        <v>0</v>
      </c>
      <c r="V540" s="53"/>
      <c r="W540" s="53"/>
      <c r="X540" s="52">
        <f t="shared" si="256"/>
        <v>0</v>
      </c>
      <c r="Y540" s="53"/>
      <c r="Z540" s="53"/>
      <c r="AA540" s="52">
        <f t="shared" si="257"/>
        <v>0</v>
      </c>
      <c r="AB540" s="53"/>
      <c r="AC540" s="53"/>
      <c r="AD540" s="52">
        <f t="shared" si="258"/>
        <v>0</v>
      </c>
      <c r="AE540" s="53"/>
      <c r="AF540" s="53"/>
      <c r="AG540" s="52">
        <f t="shared" si="259"/>
        <v>0</v>
      </c>
      <c r="AH540" s="53"/>
      <c r="AI540" s="53"/>
      <c r="AJ540" s="52">
        <f t="shared" si="260"/>
        <v>0</v>
      </c>
      <c r="AK540" s="52"/>
      <c r="AL540" s="51">
        <f t="shared" si="252"/>
        <v>450</v>
      </c>
      <c r="AM540" s="966"/>
      <c r="AN540" s="966"/>
      <c r="AO540" s="966"/>
      <c r="AP540" s="966"/>
      <c r="AQ540" s="50"/>
      <c r="AR540" s="968"/>
      <c r="AS540" s="970"/>
      <c r="AT540" s="567"/>
    </row>
    <row r="541" spans="1:46" ht="24.75" thickBot="1">
      <c r="A541" s="971" t="s">
        <v>570</v>
      </c>
      <c r="B541" s="958" t="s">
        <v>545</v>
      </c>
      <c r="C541" s="958" t="s">
        <v>569</v>
      </c>
      <c r="D541" s="961"/>
      <c r="E541" s="71">
        <v>2017</v>
      </c>
      <c r="F541" s="71" t="s">
        <v>568</v>
      </c>
      <c r="G541" s="67"/>
      <c r="H541" s="68"/>
      <c r="I541" s="68"/>
      <c r="J541" s="70">
        <f t="shared" si="253"/>
        <v>0</v>
      </c>
      <c r="K541" s="69"/>
      <c r="L541" s="68"/>
      <c r="M541" s="68"/>
      <c r="N541" s="68"/>
      <c r="O541" s="68"/>
      <c r="P541" s="68"/>
      <c r="Q541" s="68"/>
      <c r="R541" s="66">
        <f t="shared" si="254"/>
        <v>0</v>
      </c>
      <c r="S541" s="67"/>
      <c r="T541" s="67"/>
      <c r="U541" s="66">
        <f t="shared" si="255"/>
        <v>0</v>
      </c>
      <c r="V541" s="67"/>
      <c r="W541" s="67"/>
      <c r="X541" s="66">
        <f t="shared" si="256"/>
        <v>0</v>
      </c>
      <c r="Y541" s="67"/>
      <c r="Z541" s="67"/>
      <c r="AA541" s="66">
        <f t="shared" si="257"/>
        <v>0</v>
      </c>
      <c r="AB541" s="67"/>
      <c r="AC541" s="67"/>
      <c r="AD541" s="66">
        <f t="shared" si="258"/>
        <v>0</v>
      </c>
      <c r="AE541" s="67"/>
      <c r="AF541" s="67"/>
      <c r="AG541" s="66">
        <f t="shared" si="259"/>
        <v>0</v>
      </c>
      <c r="AH541" s="67"/>
      <c r="AI541" s="67"/>
      <c r="AJ541" s="66">
        <f t="shared" si="260"/>
        <v>0</v>
      </c>
      <c r="AK541" s="66"/>
      <c r="AL541" s="51">
        <f t="shared" si="252"/>
        <v>0</v>
      </c>
      <c r="AM541" s="964">
        <f>SUM(AL541:AL544)</f>
        <v>0</v>
      </c>
      <c r="AN541" s="964"/>
      <c r="AO541" s="964"/>
      <c r="AP541" s="964">
        <f>AM541-AN541-AO541</f>
        <v>0</v>
      </c>
      <c r="AQ541" s="50"/>
      <c r="AR541" s="968">
        <v>0</v>
      </c>
      <c r="AS541" s="970">
        <v>0</v>
      </c>
      <c r="AT541" s="567"/>
    </row>
    <row r="542" spans="1:46" ht="24.75" thickBot="1">
      <c r="A542" s="972"/>
      <c r="B542" s="959"/>
      <c r="C542" s="959"/>
      <c r="D542" s="962"/>
      <c r="E542" s="65">
        <v>2017</v>
      </c>
      <c r="F542" s="71" t="s">
        <v>568</v>
      </c>
      <c r="G542" s="61"/>
      <c r="H542" s="62"/>
      <c r="I542" s="62"/>
      <c r="J542" s="64">
        <f t="shared" si="253"/>
        <v>0</v>
      </c>
      <c r="K542" s="63"/>
      <c r="L542" s="62"/>
      <c r="M542" s="62"/>
      <c r="N542" s="62"/>
      <c r="O542" s="62"/>
      <c r="P542" s="62"/>
      <c r="Q542" s="62"/>
      <c r="R542" s="60">
        <f t="shared" si="254"/>
        <v>0</v>
      </c>
      <c r="S542" s="61"/>
      <c r="T542" s="61"/>
      <c r="U542" s="60">
        <f t="shared" si="255"/>
        <v>0</v>
      </c>
      <c r="V542" s="61"/>
      <c r="W542" s="61"/>
      <c r="X542" s="60">
        <f t="shared" si="256"/>
        <v>0</v>
      </c>
      <c r="Y542" s="61"/>
      <c r="Z542" s="61"/>
      <c r="AA542" s="60">
        <f t="shared" si="257"/>
        <v>0</v>
      </c>
      <c r="AB542" s="61"/>
      <c r="AC542" s="61"/>
      <c r="AD542" s="60">
        <f t="shared" si="258"/>
        <v>0</v>
      </c>
      <c r="AE542" s="61"/>
      <c r="AF542" s="61"/>
      <c r="AG542" s="60">
        <f t="shared" si="259"/>
        <v>0</v>
      </c>
      <c r="AH542" s="61"/>
      <c r="AI542" s="61"/>
      <c r="AJ542" s="60">
        <f t="shared" si="260"/>
        <v>0</v>
      </c>
      <c r="AK542" s="60"/>
      <c r="AL542" s="51">
        <f t="shared" si="252"/>
        <v>0</v>
      </c>
      <c r="AM542" s="965"/>
      <c r="AN542" s="965"/>
      <c r="AO542" s="965"/>
      <c r="AP542" s="965"/>
      <c r="AQ542" s="50"/>
      <c r="AR542" s="968"/>
      <c r="AS542" s="970"/>
      <c r="AT542" s="567"/>
    </row>
    <row r="543" spans="1:46" ht="24.75" thickBot="1">
      <c r="A543" s="972"/>
      <c r="B543" s="959"/>
      <c r="C543" s="959"/>
      <c r="D543" s="962"/>
      <c r="E543" s="65">
        <v>2018</v>
      </c>
      <c r="F543" s="71" t="s">
        <v>568</v>
      </c>
      <c r="G543" s="61"/>
      <c r="H543" s="62"/>
      <c r="I543" s="62"/>
      <c r="J543" s="64">
        <f t="shared" si="253"/>
        <v>0</v>
      </c>
      <c r="K543" s="63"/>
      <c r="L543" s="62"/>
      <c r="M543" s="62"/>
      <c r="N543" s="62"/>
      <c r="O543" s="62"/>
      <c r="P543" s="62"/>
      <c r="Q543" s="62"/>
      <c r="R543" s="60">
        <f t="shared" si="254"/>
        <v>0</v>
      </c>
      <c r="S543" s="61"/>
      <c r="T543" s="61"/>
      <c r="U543" s="60">
        <f t="shared" si="255"/>
        <v>0</v>
      </c>
      <c r="V543" s="61"/>
      <c r="W543" s="61"/>
      <c r="X543" s="60">
        <f t="shared" si="256"/>
        <v>0</v>
      </c>
      <c r="Y543" s="61"/>
      <c r="Z543" s="61"/>
      <c r="AA543" s="60">
        <f t="shared" si="257"/>
        <v>0</v>
      </c>
      <c r="AB543" s="61"/>
      <c r="AC543" s="61"/>
      <c r="AD543" s="60">
        <f t="shared" si="258"/>
        <v>0</v>
      </c>
      <c r="AE543" s="61"/>
      <c r="AF543" s="61"/>
      <c r="AG543" s="60">
        <f t="shared" si="259"/>
        <v>0</v>
      </c>
      <c r="AH543" s="61"/>
      <c r="AI543" s="61"/>
      <c r="AJ543" s="60">
        <f t="shared" si="260"/>
        <v>0</v>
      </c>
      <c r="AK543" s="60"/>
      <c r="AL543" s="51">
        <f t="shared" si="252"/>
        <v>0</v>
      </c>
      <c r="AM543" s="965"/>
      <c r="AN543" s="965"/>
      <c r="AO543" s="965"/>
      <c r="AP543" s="965"/>
      <c r="AQ543" s="50"/>
      <c r="AR543" s="968"/>
      <c r="AS543" s="970"/>
      <c r="AT543" s="567"/>
    </row>
    <row r="544" spans="1:46" ht="24.75" thickBot="1">
      <c r="A544" s="973"/>
      <c r="B544" s="960"/>
      <c r="C544" s="960"/>
      <c r="D544" s="963"/>
      <c r="E544" s="65">
        <v>2018</v>
      </c>
      <c r="F544" s="71" t="s">
        <v>568</v>
      </c>
      <c r="G544" s="126"/>
      <c r="H544" s="159"/>
      <c r="I544" s="159"/>
      <c r="J544" s="154">
        <f t="shared" si="253"/>
        <v>0</v>
      </c>
      <c r="K544" s="153"/>
      <c r="L544" s="152"/>
      <c r="M544" s="159"/>
      <c r="N544" s="159"/>
      <c r="O544" s="159"/>
      <c r="P544" s="159"/>
      <c r="Q544" s="159"/>
      <c r="R544" s="54">
        <f t="shared" si="254"/>
        <v>0</v>
      </c>
      <c r="S544" s="159"/>
      <c r="T544" s="159"/>
      <c r="U544" s="54">
        <f t="shared" si="255"/>
        <v>0</v>
      </c>
      <c r="V544" s="159"/>
      <c r="W544" s="159"/>
      <c r="X544" s="54">
        <f t="shared" si="256"/>
        <v>0</v>
      </c>
      <c r="Y544" s="159"/>
      <c r="Z544" s="159"/>
      <c r="AA544" s="54">
        <f t="shared" si="257"/>
        <v>0</v>
      </c>
      <c r="AB544" s="159"/>
      <c r="AC544" s="159"/>
      <c r="AD544" s="54">
        <f t="shared" si="258"/>
        <v>0</v>
      </c>
      <c r="AE544" s="159"/>
      <c r="AF544" s="159"/>
      <c r="AG544" s="54">
        <f t="shared" si="259"/>
        <v>0</v>
      </c>
      <c r="AH544" s="159"/>
      <c r="AI544" s="159"/>
      <c r="AJ544" s="54">
        <f t="shared" si="260"/>
        <v>0</v>
      </c>
      <c r="AK544" s="54"/>
      <c r="AL544" s="51">
        <f t="shared" si="252"/>
        <v>0</v>
      </c>
      <c r="AM544" s="966"/>
      <c r="AN544" s="966"/>
      <c r="AO544" s="966"/>
      <c r="AP544" s="966"/>
      <c r="AQ544" s="50"/>
      <c r="AR544" s="984"/>
      <c r="AS544" s="985"/>
      <c r="AT544" s="567"/>
    </row>
    <row r="545" spans="1:46" ht="51.75" thickBot="1">
      <c r="A545" s="971" t="s">
        <v>567</v>
      </c>
      <c r="B545" s="958" t="s">
        <v>545</v>
      </c>
      <c r="C545" s="958" t="s">
        <v>566</v>
      </c>
      <c r="D545" s="961"/>
      <c r="E545" s="71">
        <v>2017</v>
      </c>
      <c r="F545" s="71" t="s">
        <v>1225</v>
      </c>
      <c r="G545" s="67"/>
      <c r="H545" s="68"/>
      <c r="I545" s="68"/>
      <c r="J545" s="70">
        <f t="shared" si="253"/>
        <v>0</v>
      </c>
      <c r="K545" s="69"/>
      <c r="L545" s="68"/>
      <c r="M545" s="68"/>
      <c r="N545" s="68"/>
      <c r="O545" s="68"/>
      <c r="P545" s="68"/>
      <c r="Q545" s="68"/>
      <c r="R545" s="66">
        <f t="shared" si="254"/>
        <v>0</v>
      </c>
      <c r="S545" s="67"/>
      <c r="T545" s="67"/>
      <c r="U545" s="66">
        <f t="shared" si="255"/>
        <v>0</v>
      </c>
      <c r="V545" s="67"/>
      <c r="W545" s="67"/>
      <c r="X545" s="66">
        <f t="shared" si="256"/>
        <v>0</v>
      </c>
      <c r="Y545" s="67"/>
      <c r="Z545" s="67"/>
      <c r="AA545" s="66">
        <f t="shared" si="257"/>
        <v>0</v>
      </c>
      <c r="AB545" s="67"/>
      <c r="AC545" s="67"/>
      <c r="AD545" s="66">
        <f t="shared" si="258"/>
        <v>0</v>
      </c>
      <c r="AE545" s="67"/>
      <c r="AF545" s="67"/>
      <c r="AG545" s="66">
        <f t="shared" si="259"/>
        <v>0</v>
      </c>
      <c r="AH545" s="67"/>
      <c r="AI545" s="67"/>
      <c r="AJ545" s="66">
        <f t="shared" si="260"/>
        <v>0</v>
      </c>
      <c r="AK545" s="66"/>
      <c r="AL545" s="51">
        <f t="shared" si="252"/>
        <v>0</v>
      </c>
      <c r="AM545" s="964">
        <f>SUM(AL545:AL548)</f>
        <v>0</v>
      </c>
      <c r="AN545" s="964"/>
      <c r="AO545" s="964"/>
      <c r="AP545" s="964">
        <f>AM545-AN545-AO545</f>
        <v>0</v>
      </c>
      <c r="AQ545" s="50"/>
      <c r="AR545" s="968">
        <v>0</v>
      </c>
      <c r="AS545" s="970">
        <v>0</v>
      </c>
      <c r="AT545" s="567"/>
    </row>
    <row r="546" spans="1:46" ht="39" thickBot="1">
      <c r="A546" s="972"/>
      <c r="B546" s="959"/>
      <c r="C546" s="959"/>
      <c r="D546" s="962"/>
      <c r="E546" s="71">
        <v>2017</v>
      </c>
      <c r="F546" s="151" t="s">
        <v>1224</v>
      </c>
      <c r="G546" s="61"/>
      <c r="H546" s="62"/>
      <c r="I546" s="62"/>
      <c r="J546" s="64">
        <f t="shared" si="253"/>
        <v>0</v>
      </c>
      <c r="K546" s="63"/>
      <c r="L546" s="62"/>
      <c r="M546" s="62"/>
      <c r="N546" s="62"/>
      <c r="O546" s="62"/>
      <c r="P546" s="62"/>
      <c r="Q546" s="62"/>
      <c r="R546" s="60">
        <f t="shared" si="254"/>
        <v>0</v>
      </c>
      <c r="S546" s="61"/>
      <c r="T546" s="61"/>
      <c r="U546" s="60">
        <f t="shared" si="255"/>
        <v>0</v>
      </c>
      <c r="V546" s="61"/>
      <c r="W546" s="61"/>
      <c r="X546" s="60">
        <f t="shared" si="256"/>
        <v>0</v>
      </c>
      <c r="Y546" s="61"/>
      <c r="Z546" s="61"/>
      <c r="AA546" s="60">
        <f t="shared" si="257"/>
        <v>0</v>
      </c>
      <c r="AB546" s="61"/>
      <c r="AC546" s="61"/>
      <c r="AD546" s="60">
        <f t="shared" si="258"/>
        <v>0</v>
      </c>
      <c r="AE546" s="61"/>
      <c r="AF546" s="61"/>
      <c r="AG546" s="60">
        <f t="shared" si="259"/>
        <v>0</v>
      </c>
      <c r="AH546" s="61"/>
      <c r="AI546" s="61"/>
      <c r="AJ546" s="60">
        <f t="shared" si="260"/>
        <v>0</v>
      </c>
      <c r="AK546" s="60"/>
      <c r="AL546" s="51">
        <f t="shared" si="252"/>
        <v>0</v>
      </c>
      <c r="AM546" s="965"/>
      <c r="AN546" s="965"/>
      <c r="AO546" s="965"/>
      <c r="AP546" s="965"/>
      <c r="AQ546" s="50"/>
      <c r="AR546" s="968"/>
      <c r="AS546" s="970"/>
      <c r="AT546" s="567"/>
    </row>
    <row r="547" spans="1:46" ht="39" thickBot="1">
      <c r="A547" s="972"/>
      <c r="B547" s="959"/>
      <c r="C547" s="959"/>
      <c r="D547" s="962"/>
      <c r="E547" s="71">
        <v>2018</v>
      </c>
      <c r="F547" s="65" t="s">
        <v>565</v>
      </c>
      <c r="G547" s="61"/>
      <c r="H547" s="62"/>
      <c r="I547" s="62"/>
      <c r="J547" s="64">
        <f t="shared" si="253"/>
        <v>0</v>
      </c>
      <c r="K547" s="63"/>
      <c r="L547" s="62"/>
      <c r="M547" s="62"/>
      <c r="N547" s="62"/>
      <c r="O547" s="62"/>
      <c r="P547" s="62"/>
      <c r="Q547" s="62"/>
      <c r="R547" s="60">
        <f t="shared" si="254"/>
        <v>0</v>
      </c>
      <c r="S547" s="61"/>
      <c r="T547" s="61"/>
      <c r="U547" s="60">
        <f t="shared" si="255"/>
        <v>0</v>
      </c>
      <c r="V547" s="61"/>
      <c r="W547" s="61"/>
      <c r="X547" s="60">
        <f t="shared" si="256"/>
        <v>0</v>
      </c>
      <c r="Y547" s="61"/>
      <c r="Z547" s="61"/>
      <c r="AA547" s="60">
        <f t="shared" si="257"/>
        <v>0</v>
      </c>
      <c r="AB547" s="61"/>
      <c r="AC547" s="61"/>
      <c r="AD547" s="60">
        <f t="shared" si="258"/>
        <v>0</v>
      </c>
      <c r="AE547" s="61"/>
      <c r="AF547" s="61"/>
      <c r="AG547" s="60">
        <f t="shared" si="259"/>
        <v>0</v>
      </c>
      <c r="AH547" s="61"/>
      <c r="AI547" s="61"/>
      <c r="AJ547" s="60">
        <f t="shared" si="260"/>
        <v>0</v>
      </c>
      <c r="AK547" s="60"/>
      <c r="AL547" s="51">
        <f t="shared" si="252"/>
        <v>0</v>
      </c>
      <c r="AM547" s="965"/>
      <c r="AN547" s="965"/>
      <c r="AO547" s="965"/>
      <c r="AP547" s="965"/>
      <c r="AQ547" s="50"/>
      <c r="AR547" s="968"/>
      <c r="AS547" s="970"/>
      <c r="AT547" s="567"/>
    </row>
    <row r="548" spans="1:46" ht="21" customHeight="1" thickBot="1">
      <c r="A548" s="973"/>
      <c r="B548" s="960"/>
      <c r="C548" s="960"/>
      <c r="D548" s="963"/>
      <c r="E548" s="71">
        <v>2018</v>
      </c>
      <c r="F548" s="214" t="s">
        <v>553</v>
      </c>
      <c r="G548" s="126"/>
      <c r="H548" s="159"/>
      <c r="I548" s="159"/>
      <c r="J548" s="57">
        <f t="shared" si="253"/>
        <v>0</v>
      </c>
      <c r="K548" s="153"/>
      <c r="L548" s="152"/>
      <c r="M548" s="159"/>
      <c r="N548" s="159"/>
      <c r="O548" s="159"/>
      <c r="P548" s="159"/>
      <c r="Q548" s="159"/>
      <c r="R548" s="54">
        <f t="shared" si="254"/>
        <v>0</v>
      </c>
      <c r="S548" s="159"/>
      <c r="T548" s="159"/>
      <c r="U548" s="54">
        <f t="shared" si="255"/>
        <v>0</v>
      </c>
      <c r="V548" s="159"/>
      <c r="W548" s="159"/>
      <c r="X548" s="54">
        <f t="shared" si="256"/>
        <v>0</v>
      </c>
      <c r="Y548" s="159"/>
      <c r="Z548" s="159"/>
      <c r="AA548" s="54">
        <f t="shared" si="257"/>
        <v>0</v>
      </c>
      <c r="AB548" s="159"/>
      <c r="AC548" s="159"/>
      <c r="AD548" s="54">
        <f t="shared" si="258"/>
        <v>0</v>
      </c>
      <c r="AE548" s="159"/>
      <c r="AF548" s="159"/>
      <c r="AG548" s="54">
        <f t="shared" si="259"/>
        <v>0</v>
      </c>
      <c r="AH548" s="159"/>
      <c r="AI548" s="159"/>
      <c r="AJ548" s="54">
        <f t="shared" si="260"/>
        <v>0</v>
      </c>
      <c r="AK548" s="54"/>
      <c r="AL548" s="51">
        <f t="shared" si="252"/>
        <v>0</v>
      </c>
      <c r="AM548" s="966"/>
      <c r="AN548" s="966"/>
      <c r="AO548" s="966"/>
      <c r="AP548" s="966"/>
      <c r="AQ548" s="50"/>
      <c r="AR548" s="984"/>
      <c r="AS548" s="985"/>
      <c r="AT548" s="567"/>
    </row>
    <row r="549" spans="1:46" ht="14.25" customHeight="1" thickBot="1">
      <c r="A549" s="1185" t="s">
        <v>1214</v>
      </c>
      <c r="B549" s="1187" t="s">
        <v>545</v>
      </c>
      <c r="C549" s="1244" t="s">
        <v>1215</v>
      </c>
      <c r="D549" s="1171" t="s">
        <v>429</v>
      </c>
      <c r="E549" s="463">
        <v>2017</v>
      </c>
      <c r="F549" s="764" t="s">
        <v>553</v>
      </c>
      <c r="G549" s="409"/>
      <c r="H549" s="406"/>
      <c r="I549" s="406"/>
      <c r="J549" s="464">
        <f t="shared" si="253"/>
        <v>0</v>
      </c>
      <c r="K549" s="204"/>
      <c r="L549" s="404"/>
      <c r="M549" s="403"/>
      <c r="N549" s="403"/>
      <c r="O549" s="403"/>
      <c r="P549" s="407"/>
      <c r="Q549" s="407"/>
      <c r="R549" s="57">
        <f>O549*P549*Q549</f>
        <v>0</v>
      </c>
      <c r="S549" s="407"/>
      <c r="T549" s="407"/>
      <c r="U549" s="57">
        <f>R549*S549*T549</f>
        <v>0</v>
      </c>
      <c r="V549" s="406"/>
      <c r="W549" s="406"/>
      <c r="X549" s="405"/>
      <c r="Y549" s="406"/>
      <c r="Z549" s="406"/>
      <c r="AA549" s="57">
        <f>X549*Y549*Z549</f>
        <v>0</v>
      </c>
      <c r="AB549" s="406"/>
      <c r="AC549" s="406"/>
      <c r="AD549" s="57">
        <f>AA549*AB549*AC549</f>
        <v>0</v>
      </c>
      <c r="AE549" s="406"/>
      <c r="AF549" s="406"/>
      <c r="AG549" s="57">
        <f>AD549*AE549*AF549</f>
        <v>0</v>
      </c>
      <c r="AH549" s="406"/>
      <c r="AI549" s="406"/>
      <c r="AJ549" s="57">
        <f>AG549*AH549*AI549</f>
        <v>0</v>
      </c>
      <c r="AK549" s="405"/>
      <c r="AL549" s="57">
        <f>AI549*AJ549*AK549</f>
        <v>0</v>
      </c>
      <c r="AM549" s="200"/>
      <c r="AN549" s="200"/>
      <c r="AO549" s="200"/>
      <c r="AP549" s="408"/>
      <c r="AQ549" s="50"/>
      <c r="AR549" s="530"/>
      <c r="AS549" s="532"/>
      <c r="AT549" s="567"/>
    </row>
    <row r="550" spans="1:46" ht="43.5" customHeight="1" thickBot="1">
      <c r="A550" s="1186"/>
      <c r="B550" s="1188"/>
      <c r="C550" s="1245"/>
      <c r="D550" s="1172"/>
      <c r="E550" s="463">
        <v>2017</v>
      </c>
      <c r="F550" s="485" t="s">
        <v>1216</v>
      </c>
      <c r="G550" s="409"/>
      <c r="H550" s="406"/>
      <c r="I550" s="406"/>
      <c r="J550" s="464"/>
      <c r="K550" s="204"/>
      <c r="L550" s="404"/>
      <c r="M550" s="403"/>
      <c r="N550" s="403"/>
      <c r="O550" s="403"/>
      <c r="P550" s="407"/>
      <c r="Q550" s="407"/>
      <c r="R550" s="57"/>
      <c r="S550" s="407"/>
      <c r="T550" s="407"/>
      <c r="U550" s="57"/>
      <c r="V550" s="406"/>
      <c r="W550" s="406"/>
      <c r="X550" s="405"/>
      <c r="Y550" s="406"/>
      <c r="Z550" s="406"/>
      <c r="AA550" s="57"/>
      <c r="AB550" s="406"/>
      <c r="AC550" s="406"/>
      <c r="AD550" s="57"/>
      <c r="AE550" s="406"/>
      <c r="AF550" s="406"/>
      <c r="AG550" s="57"/>
      <c r="AH550" s="406"/>
      <c r="AI550" s="406"/>
      <c r="AJ550" s="57"/>
      <c r="AK550" s="405"/>
      <c r="AL550" s="57"/>
      <c r="AM550" s="200"/>
      <c r="AN550" s="200"/>
      <c r="AO550" s="200"/>
      <c r="AP550" s="408"/>
      <c r="AQ550" s="50"/>
      <c r="AR550" s="762"/>
      <c r="AS550" s="763"/>
      <c r="AT550" s="567"/>
    </row>
    <row r="551" spans="1:46" ht="16.5" customHeight="1" thickBot="1">
      <c r="A551" s="1186"/>
      <c r="B551" s="1188"/>
      <c r="C551" s="1245"/>
      <c r="D551" s="1172"/>
      <c r="E551" s="463">
        <v>2018</v>
      </c>
      <c r="F551" s="764" t="s">
        <v>553</v>
      </c>
      <c r="G551" s="409"/>
      <c r="H551" s="406"/>
      <c r="I551" s="406"/>
      <c r="J551" s="464"/>
      <c r="K551" s="204"/>
      <c r="L551" s="404"/>
      <c r="M551" s="403"/>
      <c r="N551" s="403"/>
      <c r="O551" s="403"/>
      <c r="P551" s="407"/>
      <c r="Q551" s="407"/>
      <c r="R551" s="57"/>
      <c r="S551" s="407"/>
      <c r="T551" s="407"/>
      <c r="U551" s="57"/>
      <c r="V551" s="406"/>
      <c r="W551" s="406"/>
      <c r="X551" s="405"/>
      <c r="Y551" s="406"/>
      <c r="Z551" s="406"/>
      <c r="AA551" s="57"/>
      <c r="AB551" s="406"/>
      <c r="AC551" s="406"/>
      <c r="AD551" s="57"/>
      <c r="AE551" s="406"/>
      <c r="AF551" s="406"/>
      <c r="AG551" s="57"/>
      <c r="AH551" s="406"/>
      <c r="AI551" s="406"/>
      <c r="AJ551" s="57"/>
      <c r="AK551" s="405"/>
      <c r="AL551" s="57"/>
      <c r="AM551" s="200"/>
      <c r="AN551" s="200"/>
      <c r="AO551" s="200"/>
      <c r="AP551" s="408"/>
      <c r="AQ551" s="50"/>
      <c r="AR551" s="762"/>
      <c r="AS551" s="763"/>
      <c r="AT551" s="567"/>
    </row>
    <row r="552" spans="1:46" ht="37.5" customHeight="1" thickBot="1">
      <c r="A552" s="1190"/>
      <c r="B552" s="1189"/>
      <c r="C552" s="1246"/>
      <c r="D552" s="1173"/>
      <c r="E552" s="463">
        <v>2018</v>
      </c>
      <c r="F552" s="485" t="s">
        <v>1217</v>
      </c>
      <c r="G552" s="409"/>
      <c r="H552" s="473"/>
      <c r="I552" s="474"/>
      <c r="J552" s="464">
        <f t="shared" si="253"/>
        <v>0</v>
      </c>
      <c r="K552" s="475"/>
      <c r="L552" s="476"/>
      <c r="M552" s="477"/>
      <c r="N552" s="477"/>
      <c r="O552" s="477"/>
      <c r="P552" s="478"/>
      <c r="Q552" s="478"/>
      <c r="R552" s="57">
        <f>O552*P552*Q552</f>
        <v>0</v>
      </c>
      <c r="S552" s="478"/>
      <c r="T552" s="478"/>
      <c r="U552" s="57">
        <f>R552*S552*T552</f>
        <v>0</v>
      </c>
      <c r="V552" s="474"/>
      <c r="W552" s="474"/>
      <c r="X552" s="479"/>
      <c r="Y552" s="474"/>
      <c r="Z552" s="474"/>
      <c r="AA552" s="57">
        <f>X552*Y552*Z552</f>
        <v>0</v>
      </c>
      <c r="AB552" s="474"/>
      <c r="AC552" s="474"/>
      <c r="AD552" s="57">
        <f>AA552*AB552*AC552</f>
        <v>0</v>
      </c>
      <c r="AE552" s="474"/>
      <c r="AF552" s="474"/>
      <c r="AG552" s="57">
        <f>AD552*AE552*AF552</f>
        <v>0</v>
      </c>
      <c r="AH552" s="474"/>
      <c r="AI552" s="474"/>
      <c r="AJ552" s="57">
        <f>AG552*AH552*AI552</f>
        <v>0</v>
      </c>
      <c r="AK552" s="479"/>
      <c r="AL552" s="57">
        <f>AI552*AJ552*AK552</f>
        <v>0</v>
      </c>
      <c r="AM552" s="480"/>
      <c r="AN552" s="480"/>
      <c r="AO552" s="480"/>
      <c r="AP552" s="481"/>
      <c r="AQ552" s="482"/>
      <c r="AR552" s="483"/>
      <c r="AS552" s="484"/>
      <c r="AT552" s="567"/>
    </row>
    <row r="553" spans="1:46" s="150" customFormat="1" ht="33" customHeight="1" thickBot="1">
      <c r="A553" s="1027" t="s">
        <v>564</v>
      </c>
      <c r="B553" s="1028"/>
      <c r="C553" s="1028"/>
      <c r="D553" s="1028"/>
      <c r="E553" s="1028"/>
      <c r="F553" s="1029"/>
      <c r="G553" s="142"/>
      <c r="H553" s="212"/>
      <c r="I553" s="212"/>
      <c r="J553" s="465"/>
      <c r="K553" s="466"/>
      <c r="L553" s="467"/>
      <c r="M553" s="467"/>
      <c r="N553" s="467"/>
      <c r="O553" s="467"/>
      <c r="P553" s="468"/>
      <c r="Q553" s="468"/>
      <c r="R553" s="467"/>
      <c r="S553" s="468"/>
      <c r="T553" s="468"/>
      <c r="U553" s="469"/>
      <c r="V553" s="212"/>
      <c r="W553" s="212"/>
      <c r="X553" s="469">
        <f t="shared" ref="X553:X566" si="261">W553*V553</f>
        <v>0</v>
      </c>
      <c r="Y553" s="212"/>
      <c r="Z553" s="212"/>
      <c r="AA553" s="469">
        <f t="shared" ref="AA553:AA566" si="262">Y553*Z553</f>
        <v>0</v>
      </c>
      <c r="AB553" s="212"/>
      <c r="AC553" s="212"/>
      <c r="AD553" s="469">
        <f t="shared" ref="AD553:AD566" si="263">AB553*AC553</f>
        <v>0</v>
      </c>
      <c r="AE553" s="212"/>
      <c r="AF553" s="212"/>
      <c r="AG553" s="469">
        <f t="shared" ref="AG553:AG566" si="264">AE553*AF553</f>
        <v>0</v>
      </c>
      <c r="AH553" s="212"/>
      <c r="AI553" s="212"/>
      <c r="AJ553" s="469">
        <f t="shared" ref="AJ553:AJ566" si="265">AI553+AH553</f>
        <v>0</v>
      </c>
      <c r="AK553" s="469"/>
      <c r="AL553" s="345">
        <f t="shared" ref="AL553:AL601" si="266">AJ553+AG553+AD553+AA553+X553+U553+R553+J553+AK553</f>
        <v>0</v>
      </c>
      <c r="AM553" s="470"/>
      <c r="AN553" s="212"/>
      <c r="AO553" s="212"/>
      <c r="AP553" s="211"/>
      <c r="AQ553" s="50"/>
      <c r="AR553" s="471"/>
      <c r="AS553" s="472"/>
      <c r="AT553" s="563"/>
    </row>
    <row r="554" spans="1:46" ht="39" thickBot="1">
      <c r="A554" s="971" t="s">
        <v>563</v>
      </c>
      <c r="B554" s="958" t="s">
        <v>545</v>
      </c>
      <c r="C554" s="961" t="s">
        <v>562</v>
      </c>
      <c r="D554" s="961" t="s">
        <v>561</v>
      </c>
      <c r="E554" s="71">
        <v>2017</v>
      </c>
      <c r="F554" s="71" t="s">
        <v>560</v>
      </c>
      <c r="G554" s="67"/>
      <c r="H554" s="68"/>
      <c r="I554" s="68"/>
      <c r="J554" s="337">
        <f t="shared" ref="J554:J566" si="267">G554*H554*I554</f>
        <v>0</v>
      </c>
      <c r="K554" s="69"/>
      <c r="L554" s="68"/>
      <c r="M554" s="68"/>
      <c r="N554" s="68"/>
      <c r="O554" s="68"/>
      <c r="P554" s="68"/>
      <c r="Q554" s="68"/>
      <c r="R554" s="66">
        <f t="shared" ref="R554:R566" si="268">(K554*L554*M554*N554)+(K554*L554*P554)+O554+(K554*L554*Q554)</f>
        <v>0</v>
      </c>
      <c r="S554" s="67"/>
      <c r="T554" s="67"/>
      <c r="U554" s="66">
        <f t="shared" ref="U554:U566" si="269">S554*T554</f>
        <v>0</v>
      </c>
      <c r="V554" s="67"/>
      <c r="W554" s="67"/>
      <c r="X554" s="66">
        <f t="shared" si="261"/>
        <v>0</v>
      </c>
      <c r="Y554" s="67"/>
      <c r="Z554" s="67"/>
      <c r="AA554" s="66">
        <f t="shared" si="262"/>
        <v>0</v>
      </c>
      <c r="AB554" s="67"/>
      <c r="AC554" s="67"/>
      <c r="AD554" s="66">
        <f t="shared" si="263"/>
        <v>0</v>
      </c>
      <c r="AE554" s="67"/>
      <c r="AF554" s="67"/>
      <c r="AG554" s="66">
        <f t="shared" si="264"/>
        <v>0</v>
      </c>
      <c r="AH554" s="67"/>
      <c r="AI554" s="67"/>
      <c r="AJ554" s="66">
        <f t="shared" si="265"/>
        <v>0</v>
      </c>
      <c r="AK554" s="66"/>
      <c r="AL554" s="51">
        <f t="shared" si="266"/>
        <v>0</v>
      </c>
      <c r="AM554" s="964">
        <f>SUM(AL554:AL557)</f>
        <v>0</v>
      </c>
      <c r="AN554" s="964"/>
      <c r="AO554" s="964"/>
      <c r="AP554" s="964">
        <f>AM554-AN554-AO554</f>
        <v>0</v>
      </c>
      <c r="AQ554" s="50"/>
      <c r="AR554" s="967">
        <v>0</v>
      </c>
      <c r="AS554" s="969">
        <v>0</v>
      </c>
      <c r="AT554" s="567"/>
    </row>
    <row r="555" spans="1:46" ht="13.5" thickBot="1">
      <c r="A555" s="972"/>
      <c r="B555" s="959"/>
      <c r="C555" s="962"/>
      <c r="D555" s="962"/>
      <c r="E555" s="71">
        <v>2017</v>
      </c>
      <c r="F555" s="156" t="s">
        <v>559</v>
      </c>
      <c r="G555" s="61"/>
      <c r="H555" s="62"/>
      <c r="I555" s="62"/>
      <c r="J555" s="64">
        <f t="shared" si="267"/>
        <v>0</v>
      </c>
      <c r="K555" s="63"/>
      <c r="L555" s="62"/>
      <c r="M555" s="62"/>
      <c r="N555" s="62"/>
      <c r="O555" s="62"/>
      <c r="P555" s="62"/>
      <c r="Q555" s="62"/>
      <c r="R555" s="60">
        <f t="shared" si="268"/>
        <v>0</v>
      </c>
      <c r="S555" s="61"/>
      <c r="T555" s="61"/>
      <c r="U555" s="60">
        <f t="shared" si="269"/>
        <v>0</v>
      </c>
      <c r="V555" s="61"/>
      <c r="W555" s="61"/>
      <c r="X555" s="60">
        <f t="shared" si="261"/>
        <v>0</v>
      </c>
      <c r="Y555" s="61"/>
      <c r="Z555" s="61"/>
      <c r="AA555" s="60">
        <f t="shared" si="262"/>
        <v>0</v>
      </c>
      <c r="AB555" s="61"/>
      <c r="AC555" s="61"/>
      <c r="AD555" s="60">
        <f t="shared" si="263"/>
        <v>0</v>
      </c>
      <c r="AE555" s="61"/>
      <c r="AF555" s="61"/>
      <c r="AG555" s="60">
        <f t="shared" si="264"/>
        <v>0</v>
      </c>
      <c r="AH555" s="61"/>
      <c r="AI555" s="61"/>
      <c r="AJ555" s="60">
        <f t="shared" si="265"/>
        <v>0</v>
      </c>
      <c r="AK555" s="60"/>
      <c r="AL555" s="51">
        <f t="shared" si="266"/>
        <v>0</v>
      </c>
      <c r="AM555" s="965"/>
      <c r="AN555" s="965"/>
      <c r="AO555" s="965"/>
      <c r="AP555" s="965"/>
      <c r="AQ555" s="50"/>
      <c r="AR555" s="968"/>
      <c r="AS555" s="970"/>
      <c r="AT555" s="567"/>
    </row>
    <row r="556" spans="1:46" ht="26.25" thickBot="1">
      <c r="A556" s="972"/>
      <c r="B556" s="959"/>
      <c r="C556" s="962"/>
      <c r="D556" s="962"/>
      <c r="E556" s="71">
        <v>2018</v>
      </c>
      <c r="F556" s="65" t="s">
        <v>558</v>
      </c>
      <c r="G556" s="61"/>
      <c r="H556" s="62"/>
      <c r="I556" s="62"/>
      <c r="J556" s="64">
        <f t="shared" si="267"/>
        <v>0</v>
      </c>
      <c r="K556" s="63"/>
      <c r="L556" s="62"/>
      <c r="M556" s="62"/>
      <c r="N556" s="62"/>
      <c r="O556" s="62"/>
      <c r="P556" s="62"/>
      <c r="Q556" s="62"/>
      <c r="R556" s="60">
        <f t="shared" si="268"/>
        <v>0</v>
      </c>
      <c r="S556" s="61"/>
      <c r="T556" s="61"/>
      <c r="U556" s="60">
        <f t="shared" si="269"/>
        <v>0</v>
      </c>
      <c r="V556" s="61"/>
      <c r="W556" s="61"/>
      <c r="X556" s="60">
        <f t="shared" si="261"/>
        <v>0</v>
      </c>
      <c r="Y556" s="61"/>
      <c r="Z556" s="61"/>
      <c r="AA556" s="60">
        <f t="shared" si="262"/>
        <v>0</v>
      </c>
      <c r="AB556" s="61"/>
      <c r="AC556" s="61"/>
      <c r="AD556" s="60">
        <f t="shared" si="263"/>
        <v>0</v>
      </c>
      <c r="AE556" s="61"/>
      <c r="AF556" s="61"/>
      <c r="AG556" s="60">
        <f t="shared" si="264"/>
        <v>0</v>
      </c>
      <c r="AH556" s="61"/>
      <c r="AI556" s="61"/>
      <c r="AJ556" s="60">
        <f t="shared" si="265"/>
        <v>0</v>
      </c>
      <c r="AK556" s="60"/>
      <c r="AL556" s="51">
        <f t="shared" si="266"/>
        <v>0</v>
      </c>
      <c r="AM556" s="965"/>
      <c r="AN556" s="965"/>
      <c r="AO556" s="965"/>
      <c r="AP556" s="965"/>
      <c r="AQ556" s="50"/>
      <c r="AR556" s="968"/>
      <c r="AS556" s="970"/>
      <c r="AT556" s="567"/>
    </row>
    <row r="557" spans="1:46" ht="13.5" thickBot="1">
      <c r="A557" s="1023"/>
      <c r="B557" s="960"/>
      <c r="C557" s="963"/>
      <c r="D557" s="963"/>
      <c r="E557" s="71">
        <v>2018</v>
      </c>
      <c r="F557" s="65" t="s">
        <v>557</v>
      </c>
      <c r="G557" s="58"/>
      <c r="H557" s="53"/>
      <c r="I557" s="53"/>
      <c r="J557" s="57">
        <f t="shared" si="267"/>
        <v>0</v>
      </c>
      <c r="K557" s="56"/>
      <c r="L557" s="55"/>
      <c r="M557" s="53"/>
      <c r="N557" s="53"/>
      <c r="O557" s="53"/>
      <c r="P557" s="53"/>
      <c r="Q557" s="53"/>
      <c r="R557" s="54">
        <f t="shared" si="268"/>
        <v>0</v>
      </c>
      <c r="S557" s="53"/>
      <c r="T557" s="53"/>
      <c r="U557" s="52">
        <f t="shared" si="269"/>
        <v>0</v>
      </c>
      <c r="V557" s="53"/>
      <c r="W557" s="53"/>
      <c r="X557" s="52">
        <f t="shared" si="261"/>
        <v>0</v>
      </c>
      <c r="Y557" s="53"/>
      <c r="Z557" s="53"/>
      <c r="AA557" s="52">
        <f t="shared" si="262"/>
        <v>0</v>
      </c>
      <c r="AB557" s="53"/>
      <c r="AC557" s="53"/>
      <c r="AD557" s="52">
        <f t="shared" si="263"/>
        <v>0</v>
      </c>
      <c r="AE557" s="53"/>
      <c r="AF557" s="53"/>
      <c r="AG557" s="52">
        <f t="shared" si="264"/>
        <v>0</v>
      </c>
      <c r="AH557" s="53"/>
      <c r="AI557" s="53"/>
      <c r="AJ557" s="52">
        <f t="shared" si="265"/>
        <v>0</v>
      </c>
      <c r="AK557" s="52"/>
      <c r="AL557" s="51">
        <f t="shared" si="266"/>
        <v>0</v>
      </c>
      <c r="AM557" s="966"/>
      <c r="AN557" s="966"/>
      <c r="AO557" s="966"/>
      <c r="AP557" s="966"/>
      <c r="AQ557" s="50"/>
      <c r="AR557" s="968"/>
      <c r="AS557" s="970"/>
      <c r="AT557" s="567"/>
    </row>
    <row r="558" spans="1:46" ht="13.5" thickBot="1">
      <c r="A558" s="971" t="s">
        <v>556</v>
      </c>
      <c r="B558" s="958" t="s">
        <v>545</v>
      </c>
      <c r="C558" s="961" t="s">
        <v>555</v>
      </c>
      <c r="D558" s="961" t="s">
        <v>554</v>
      </c>
      <c r="E558" s="71">
        <v>2017</v>
      </c>
      <c r="F558" s="168" t="s">
        <v>553</v>
      </c>
      <c r="G558" s="67"/>
      <c r="H558" s="68"/>
      <c r="I558" s="68"/>
      <c r="J558" s="70">
        <f t="shared" si="267"/>
        <v>0</v>
      </c>
      <c r="K558" s="69"/>
      <c r="L558" s="68"/>
      <c r="M558" s="68"/>
      <c r="N558" s="68"/>
      <c r="O558" s="68"/>
      <c r="P558" s="68"/>
      <c r="Q558" s="68"/>
      <c r="R558" s="66">
        <f t="shared" si="268"/>
        <v>0</v>
      </c>
      <c r="S558" s="67"/>
      <c r="T558" s="67"/>
      <c r="U558" s="66">
        <f t="shared" si="269"/>
        <v>0</v>
      </c>
      <c r="V558" s="67"/>
      <c r="W558" s="67"/>
      <c r="X558" s="66">
        <f t="shared" si="261"/>
        <v>0</v>
      </c>
      <c r="Y558" s="67"/>
      <c r="Z558" s="67"/>
      <c r="AA558" s="66">
        <f t="shared" si="262"/>
        <v>0</v>
      </c>
      <c r="AB558" s="67"/>
      <c r="AC558" s="67"/>
      <c r="AD558" s="66">
        <f t="shared" si="263"/>
        <v>0</v>
      </c>
      <c r="AE558" s="67"/>
      <c r="AF558" s="67"/>
      <c r="AG558" s="66">
        <f t="shared" si="264"/>
        <v>0</v>
      </c>
      <c r="AH558" s="67"/>
      <c r="AI558" s="67"/>
      <c r="AJ558" s="66">
        <f t="shared" si="265"/>
        <v>0</v>
      </c>
      <c r="AK558" s="66"/>
      <c r="AL558" s="51">
        <f t="shared" si="266"/>
        <v>0</v>
      </c>
      <c r="AM558" s="964">
        <f>SUM(AL558:AL562)</f>
        <v>0</v>
      </c>
      <c r="AN558" s="964"/>
      <c r="AO558" s="964">
        <v>132715</v>
      </c>
      <c r="AP558" s="964">
        <f>AM558-AN558-AO558</f>
        <v>-132715</v>
      </c>
      <c r="AQ558" s="50"/>
      <c r="AR558" s="968">
        <v>132715</v>
      </c>
      <c r="AS558" s="970">
        <v>0</v>
      </c>
      <c r="AT558" s="567"/>
    </row>
    <row r="559" spans="1:46" ht="13.5" thickBot="1">
      <c r="A559" s="972"/>
      <c r="B559" s="959"/>
      <c r="C559" s="962"/>
      <c r="D559" s="962"/>
      <c r="E559" s="71">
        <v>2017</v>
      </c>
      <c r="F559" s="210" t="s">
        <v>553</v>
      </c>
      <c r="G559" s="61"/>
      <c r="H559" s="62"/>
      <c r="I559" s="62"/>
      <c r="J559" s="64">
        <f>G559*H559*I559</f>
        <v>0</v>
      </c>
      <c r="K559" s="63"/>
      <c r="L559" s="62"/>
      <c r="M559" s="62"/>
      <c r="N559" s="62"/>
      <c r="O559" s="62"/>
      <c r="P559" s="62"/>
      <c r="Q559" s="62"/>
      <c r="R559" s="60">
        <f t="shared" si="268"/>
        <v>0</v>
      </c>
      <c r="S559" s="61"/>
      <c r="T559" s="61"/>
      <c r="U559" s="60">
        <f t="shared" si="269"/>
        <v>0</v>
      </c>
      <c r="V559" s="61"/>
      <c r="W559" s="61"/>
      <c r="X559" s="60">
        <f t="shared" si="261"/>
        <v>0</v>
      </c>
      <c r="Y559" s="61"/>
      <c r="Z559" s="61"/>
      <c r="AA559" s="60">
        <f t="shared" si="262"/>
        <v>0</v>
      </c>
      <c r="AB559" s="61"/>
      <c r="AC559" s="61"/>
      <c r="AD559" s="60">
        <f t="shared" si="263"/>
        <v>0</v>
      </c>
      <c r="AE559" s="61"/>
      <c r="AF559" s="61"/>
      <c r="AG559" s="60">
        <f t="shared" si="264"/>
        <v>0</v>
      </c>
      <c r="AH559" s="61"/>
      <c r="AI559" s="61"/>
      <c r="AJ559" s="60"/>
      <c r="AK559" s="60"/>
      <c r="AL559" s="51">
        <f t="shared" si="266"/>
        <v>0</v>
      </c>
      <c r="AM559" s="965"/>
      <c r="AN559" s="965"/>
      <c r="AO559" s="965"/>
      <c r="AP559" s="965"/>
      <c r="AQ559" s="50"/>
      <c r="AR559" s="968"/>
      <c r="AS559" s="970"/>
      <c r="AT559" s="567"/>
    </row>
    <row r="560" spans="1:46" ht="13.5" thickBot="1">
      <c r="A560" s="972"/>
      <c r="B560" s="959"/>
      <c r="C560" s="962"/>
      <c r="D560" s="962"/>
      <c r="E560" s="71">
        <v>2018</v>
      </c>
      <c r="F560" s="59" t="s">
        <v>1140</v>
      </c>
      <c r="G560" s="58"/>
      <c r="H560" s="55"/>
      <c r="I560" s="55"/>
      <c r="J560" s="64"/>
      <c r="K560" s="56"/>
      <c r="L560" s="55"/>
      <c r="M560" s="55"/>
      <c r="N560" s="55"/>
      <c r="O560" s="55"/>
      <c r="P560" s="55"/>
      <c r="Q560" s="55"/>
      <c r="R560" s="60"/>
      <c r="S560" s="58"/>
      <c r="T560" s="58"/>
      <c r="U560" s="60"/>
      <c r="V560" s="58"/>
      <c r="W560" s="58"/>
      <c r="X560" s="60"/>
      <c r="Y560" s="58"/>
      <c r="Z560" s="58"/>
      <c r="AA560" s="60"/>
      <c r="AB560" s="58"/>
      <c r="AC560" s="58"/>
      <c r="AD560" s="60"/>
      <c r="AE560" s="58"/>
      <c r="AF560" s="58"/>
      <c r="AG560" s="60"/>
      <c r="AH560" s="58">
        <v>132715</v>
      </c>
      <c r="AI560" s="58"/>
      <c r="AJ560" s="60">
        <f>AI560+AH560</f>
        <v>132715</v>
      </c>
      <c r="AK560" s="60"/>
      <c r="AL560" s="51"/>
      <c r="AM560" s="965"/>
      <c r="AN560" s="965"/>
      <c r="AO560" s="965"/>
      <c r="AP560" s="965"/>
      <c r="AQ560" s="50"/>
      <c r="AR560" s="968"/>
      <c r="AS560" s="970"/>
      <c r="AT560" s="567"/>
    </row>
    <row r="561" spans="1:46" ht="13.5" thickBot="1">
      <c r="A561" s="972"/>
      <c r="B561" s="959"/>
      <c r="C561" s="962"/>
      <c r="D561" s="962"/>
      <c r="E561" s="71">
        <v>2018</v>
      </c>
      <c r="F561" s="59" t="s">
        <v>2008</v>
      </c>
      <c r="G561" s="58"/>
      <c r="H561" s="55"/>
      <c r="I561" s="55"/>
      <c r="J561" s="64">
        <f t="shared" si="267"/>
        <v>0</v>
      </c>
      <c r="K561" s="56"/>
      <c r="L561" s="55"/>
      <c r="M561" s="55"/>
      <c r="N561" s="55"/>
      <c r="O561" s="55"/>
      <c r="P561" s="55"/>
      <c r="Q561" s="55"/>
      <c r="R561" s="60">
        <f t="shared" si="268"/>
        <v>0</v>
      </c>
      <c r="S561" s="58"/>
      <c r="T561" s="58"/>
      <c r="U561" s="60">
        <f t="shared" si="269"/>
        <v>0</v>
      </c>
      <c r="V561" s="58"/>
      <c r="W561" s="58"/>
      <c r="X561" s="60">
        <f t="shared" si="261"/>
        <v>0</v>
      </c>
      <c r="Y561" s="58"/>
      <c r="Z561" s="58"/>
      <c r="AA561" s="60">
        <f t="shared" si="262"/>
        <v>0</v>
      </c>
      <c r="AB561" s="58"/>
      <c r="AC561" s="58"/>
      <c r="AD561" s="60">
        <f t="shared" si="263"/>
        <v>0</v>
      </c>
      <c r="AE561" s="58"/>
      <c r="AF561" s="58"/>
      <c r="AG561" s="60">
        <f t="shared" si="264"/>
        <v>0</v>
      </c>
      <c r="AH561" s="58"/>
      <c r="AI561" s="58"/>
      <c r="AJ561" s="60">
        <f t="shared" si="265"/>
        <v>0</v>
      </c>
      <c r="AK561" s="60"/>
      <c r="AL561" s="51">
        <f t="shared" si="266"/>
        <v>0</v>
      </c>
      <c r="AM561" s="965"/>
      <c r="AN561" s="965"/>
      <c r="AO561" s="965"/>
      <c r="AP561" s="965"/>
      <c r="AQ561" s="50"/>
      <c r="AR561" s="968"/>
      <c r="AS561" s="970"/>
      <c r="AT561" s="567"/>
    </row>
    <row r="562" spans="1:46" ht="21" customHeight="1" thickBot="1">
      <c r="A562" s="1023"/>
      <c r="B562" s="960"/>
      <c r="C562" s="963"/>
      <c r="D562" s="963"/>
      <c r="E562" s="71">
        <v>2018</v>
      </c>
      <c r="F562" s="155" t="s">
        <v>2007</v>
      </c>
      <c r="G562" s="126"/>
      <c r="H562" s="152"/>
      <c r="I562" s="152"/>
      <c r="J562" s="154">
        <f t="shared" si="267"/>
        <v>0</v>
      </c>
      <c r="K562" s="153"/>
      <c r="L562" s="152"/>
      <c r="M562" s="152"/>
      <c r="N562" s="152"/>
      <c r="O562" s="152"/>
      <c r="P562" s="152"/>
      <c r="Q562" s="152"/>
      <c r="R562" s="54">
        <f t="shared" si="268"/>
        <v>0</v>
      </c>
      <c r="S562" s="126"/>
      <c r="T562" s="126"/>
      <c r="U562" s="54">
        <f t="shared" si="269"/>
        <v>0</v>
      </c>
      <c r="V562" s="126"/>
      <c r="W562" s="126"/>
      <c r="X562" s="54">
        <f t="shared" si="261"/>
        <v>0</v>
      </c>
      <c r="Y562" s="126"/>
      <c r="Z562" s="126"/>
      <c r="AA562" s="54">
        <f t="shared" si="262"/>
        <v>0</v>
      </c>
      <c r="AB562" s="126"/>
      <c r="AC562" s="126"/>
      <c r="AD562" s="54">
        <f t="shared" si="263"/>
        <v>0</v>
      </c>
      <c r="AE562" s="126"/>
      <c r="AF562" s="126"/>
      <c r="AG562" s="54">
        <f t="shared" si="264"/>
        <v>0</v>
      </c>
      <c r="AH562" s="126"/>
      <c r="AI562" s="126"/>
      <c r="AJ562" s="54">
        <f t="shared" si="265"/>
        <v>0</v>
      </c>
      <c r="AK562" s="52"/>
      <c r="AL562" s="51">
        <f t="shared" si="266"/>
        <v>0</v>
      </c>
      <c r="AM562" s="966"/>
      <c r="AN562" s="966"/>
      <c r="AO562" s="966"/>
      <c r="AP562" s="966"/>
      <c r="AQ562" s="50"/>
      <c r="AR562" s="984"/>
      <c r="AS562" s="985"/>
      <c r="AT562" s="567"/>
    </row>
    <row r="563" spans="1:46" ht="26.25" thickBot="1">
      <c r="A563" s="971" t="s">
        <v>552</v>
      </c>
      <c r="B563" s="958" t="s">
        <v>545</v>
      </c>
      <c r="C563" s="961" t="s">
        <v>551</v>
      </c>
      <c r="D563" s="961" t="s">
        <v>550</v>
      </c>
      <c r="E563" s="71">
        <v>2017</v>
      </c>
      <c r="F563" s="71" t="s">
        <v>549</v>
      </c>
      <c r="G563" s="67"/>
      <c r="H563" s="68"/>
      <c r="I563" s="68"/>
      <c r="J563" s="70">
        <f t="shared" si="267"/>
        <v>0</v>
      </c>
      <c r="K563" s="69"/>
      <c r="L563" s="68"/>
      <c r="M563" s="68"/>
      <c r="N563" s="68"/>
      <c r="O563" s="68"/>
      <c r="P563" s="68"/>
      <c r="Q563" s="68"/>
      <c r="R563" s="66">
        <f t="shared" si="268"/>
        <v>0</v>
      </c>
      <c r="S563" s="67"/>
      <c r="T563" s="67"/>
      <c r="U563" s="66">
        <f t="shared" si="269"/>
        <v>0</v>
      </c>
      <c r="V563" s="67"/>
      <c r="W563" s="67"/>
      <c r="X563" s="66">
        <f t="shared" si="261"/>
        <v>0</v>
      </c>
      <c r="Y563" s="67"/>
      <c r="Z563" s="67"/>
      <c r="AA563" s="66">
        <f t="shared" si="262"/>
        <v>0</v>
      </c>
      <c r="AB563" s="67"/>
      <c r="AC563" s="67"/>
      <c r="AD563" s="66">
        <f t="shared" si="263"/>
        <v>0</v>
      </c>
      <c r="AE563" s="67"/>
      <c r="AF563" s="67"/>
      <c r="AG563" s="66">
        <f t="shared" si="264"/>
        <v>0</v>
      </c>
      <c r="AH563" s="67"/>
      <c r="AI563" s="67"/>
      <c r="AJ563" s="66">
        <f t="shared" si="265"/>
        <v>0</v>
      </c>
      <c r="AK563" s="66"/>
      <c r="AL563" s="51">
        <f t="shared" si="266"/>
        <v>0</v>
      </c>
      <c r="AM563" s="964">
        <f>SUM(AL563:AL566)</f>
        <v>220000</v>
      </c>
      <c r="AN563" s="964">
        <f>120000+100000</f>
        <v>220000</v>
      </c>
      <c r="AO563" s="964"/>
      <c r="AP563" s="964">
        <f>AM563-AN563-AO563</f>
        <v>0</v>
      </c>
      <c r="AQ563" s="50"/>
      <c r="AR563" s="967">
        <v>120000</v>
      </c>
      <c r="AS563" s="969">
        <v>100000</v>
      </c>
      <c r="AT563" s="567"/>
    </row>
    <row r="564" spans="1:46" ht="26.25" thickBot="1">
      <c r="A564" s="972"/>
      <c r="B564" s="959"/>
      <c r="C564" s="962"/>
      <c r="D564" s="962"/>
      <c r="E564" s="71">
        <v>2017</v>
      </c>
      <c r="F564" s="151" t="s">
        <v>548</v>
      </c>
      <c r="G564" s="61"/>
      <c r="H564" s="62"/>
      <c r="I564" s="62"/>
      <c r="J564" s="64">
        <f t="shared" si="267"/>
        <v>0</v>
      </c>
      <c r="K564" s="63"/>
      <c r="L564" s="62"/>
      <c r="M564" s="62"/>
      <c r="N564" s="62"/>
      <c r="O564" s="62"/>
      <c r="P564" s="62"/>
      <c r="Q564" s="62"/>
      <c r="R564" s="60">
        <f t="shared" si="268"/>
        <v>0</v>
      </c>
      <c r="S564" s="61"/>
      <c r="T564" s="61"/>
      <c r="U564" s="60">
        <f t="shared" si="269"/>
        <v>0</v>
      </c>
      <c r="V564" s="61"/>
      <c r="W564" s="61"/>
      <c r="X564" s="60">
        <f t="shared" si="261"/>
        <v>0</v>
      </c>
      <c r="Y564" s="61"/>
      <c r="Z564" s="61"/>
      <c r="AA564" s="60">
        <f t="shared" si="262"/>
        <v>0</v>
      </c>
      <c r="AB564" s="61"/>
      <c r="AC564" s="61"/>
      <c r="AD564" s="60">
        <f t="shared" si="263"/>
        <v>0</v>
      </c>
      <c r="AE564" s="61"/>
      <c r="AF564" s="61"/>
      <c r="AG564" s="60">
        <f t="shared" si="264"/>
        <v>0</v>
      </c>
      <c r="AH564" s="61">
        <v>120000</v>
      </c>
      <c r="AI564" s="61"/>
      <c r="AJ564" s="60">
        <f t="shared" si="265"/>
        <v>120000</v>
      </c>
      <c r="AK564" s="60"/>
      <c r="AL564" s="51">
        <f t="shared" si="266"/>
        <v>120000</v>
      </c>
      <c r="AM564" s="965"/>
      <c r="AN564" s="965"/>
      <c r="AO564" s="965"/>
      <c r="AP564" s="965"/>
      <c r="AQ564" s="50"/>
      <c r="AR564" s="968"/>
      <c r="AS564" s="970"/>
      <c r="AT564" s="567"/>
    </row>
    <row r="565" spans="1:46" ht="26.25" thickBot="1">
      <c r="A565" s="972"/>
      <c r="B565" s="959"/>
      <c r="C565" s="962"/>
      <c r="D565" s="962"/>
      <c r="E565" s="71">
        <v>2018</v>
      </c>
      <c r="F565" s="65" t="s">
        <v>547</v>
      </c>
      <c r="G565" s="61"/>
      <c r="H565" s="62"/>
      <c r="I565" s="62"/>
      <c r="J565" s="64">
        <f t="shared" si="267"/>
        <v>0</v>
      </c>
      <c r="K565" s="63"/>
      <c r="L565" s="62"/>
      <c r="M565" s="62"/>
      <c r="N565" s="62"/>
      <c r="O565" s="62"/>
      <c r="P565" s="62"/>
      <c r="Q565" s="62"/>
      <c r="R565" s="60">
        <f t="shared" si="268"/>
        <v>0</v>
      </c>
      <c r="S565" s="61"/>
      <c r="T565" s="61"/>
      <c r="U565" s="60">
        <f t="shared" si="269"/>
        <v>0</v>
      </c>
      <c r="V565" s="61"/>
      <c r="W565" s="61"/>
      <c r="X565" s="60">
        <f t="shared" si="261"/>
        <v>0</v>
      </c>
      <c r="Y565" s="61"/>
      <c r="Z565" s="61"/>
      <c r="AA565" s="60">
        <f t="shared" si="262"/>
        <v>0</v>
      </c>
      <c r="AB565" s="61"/>
      <c r="AC565" s="61"/>
      <c r="AD565" s="60">
        <f t="shared" si="263"/>
        <v>0</v>
      </c>
      <c r="AE565" s="61"/>
      <c r="AF565" s="61"/>
      <c r="AG565" s="60">
        <f t="shared" si="264"/>
        <v>0</v>
      </c>
      <c r="AH565" s="61">
        <v>50000</v>
      </c>
      <c r="AI565" s="61"/>
      <c r="AJ565" s="60">
        <f t="shared" si="265"/>
        <v>50000</v>
      </c>
      <c r="AK565" s="60"/>
      <c r="AL565" s="51">
        <f t="shared" si="266"/>
        <v>50000</v>
      </c>
      <c r="AM565" s="965"/>
      <c r="AN565" s="965"/>
      <c r="AO565" s="965"/>
      <c r="AP565" s="965"/>
      <c r="AQ565" s="50"/>
      <c r="AR565" s="968"/>
      <c r="AS565" s="970"/>
      <c r="AT565" s="567"/>
    </row>
    <row r="566" spans="1:46" ht="26.25" thickBot="1">
      <c r="A566" s="1023"/>
      <c r="B566" s="960"/>
      <c r="C566" s="963"/>
      <c r="D566" s="963"/>
      <c r="E566" s="71">
        <v>2018</v>
      </c>
      <c r="F566" s="59" t="s">
        <v>546</v>
      </c>
      <c r="G566" s="58"/>
      <c r="H566" s="53"/>
      <c r="I566" s="53"/>
      <c r="J566" s="57">
        <f t="shared" si="267"/>
        <v>0</v>
      </c>
      <c r="K566" s="56"/>
      <c r="L566" s="55"/>
      <c r="M566" s="53"/>
      <c r="N566" s="53"/>
      <c r="O566" s="53"/>
      <c r="P566" s="53"/>
      <c r="Q566" s="53"/>
      <c r="R566" s="54">
        <f t="shared" si="268"/>
        <v>0</v>
      </c>
      <c r="S566" s="53"/>
      <c r="T566" s="53"/>
      <c r="U566" s="52">
        <f t="shared" si="269"/>
        <v>0</v>
      </c>
      <c r="V566" s="53"/>
      <c r="W566" s="53"/>
      <c r="X566" s="52">
        <f t="shared" si="261"/>
        <v>0</v>
      </c>
      <c r="Y566" s="53"/>
      <c r="Z566" s="53"/>
      <c r="AA566" s="52">
        <f t="shared" si="262"/>
        <v>0</v>
      </c>
      <c r="AB566" s="53"/>
      <c r="AC566" s="53"/>
      <c r="AD566" s="52">
        <f t="shared" si="263"/>
        <v>0</v>
      </c>
      <c r="AE566" s="53"/>
      <c r="AF566" s="53"/>
      <c r="AG566" s="52">
        <f t="shared" si="264"/>
        <v>0</v>
      </c>
      <c r="AH566" s="53">
        <v>50000</v>
      </c>
      <c r="AI566" s="53"/>
      <c r="AJ566" s="52">
        <f t="shared" si="265"/>
        <v>50000</v>
      </c>
      <c r="AK566" s="52"/>
      <c r="AL566" s="51">
        <f t="shared" si="266"/>
        <v>50000</v>
      </c>
      <c r="AM566" s="966"/>
      <c r="AN566" s="966"/>
      <c r="AO566" s="966"/>
      <c r="AP566" s="966"/>
      <c r="AQ566" s="50"/>
      <c r="AR566" s="968"/>
      <c r="AS566" s="970"/>
      <c r="AT566" s="567"/>
    </row>
    <row r="567" spans="1:46" s="150" customFormat="1" ht="33" customHeight="1" thickBot="1">
      <c r="A567" s="1157" t="s">
        <v>1327</v>
      </c>
      <c r="B567" s="1158"/>
      <c r="C567" s="1158"/>
      <c r="D567" s="1158"/>
      <c r="E567" s="1158"/>
      <c r="F567" s="1159"/>
      <c r="G567" s="185"/>
      <c r="H567" s="178"/>
      <c r="I567" s="178"/>
      <c r="J567" s="186"/>
      <c r="K567" s="185"/>
      <c r="L567" s="184"/>
      <c r="M567" s="184"/>
      <c r="N567" s="184"/>
      <c r="O567" s="184"/>
      <c r="P567" s="183"/>
      <c r="Q567" s="183"/>
      <c r="R567" s="182"/>
      <c r="S567" s="178"/>
      <c r="T567" s="178"/>
      <c r="U567" s="181"/>
      <c r="V567" s="178"/>
      <c r="W567" s="178"/>
      <c r="X567" s="181"/>
      <c r="Y567" s="178"/>
      <c r="Z567" s="178"/>
      <c r="AA567" s="180"/>
      <c r="AB567" s="178"/>
      <c r="AC567" s="178"/>
      <c r="AD567" s="180"/>
      <c r="AE567" s="178"/>
      <c r="AF567" s="178"/>
      <c r="AG567" s="180"/>
      <c r="AH567" s="178"/>
      <c r="AI567" s="178"/>
      <c r="AJ567" s="180"/>
      <c r="AK567" s="180"/>
      <c r="AL567" s="51">
        <f t="shared" si="266"/>
        <v>0</v>
      </c>
      <c r="AM567" s="179"/>
      <c r="AN567" s="178"/>
      <c r="AO567" s="178"/>
      <c r="AP567" s="177"/>
      <c r="AQ567" s="50"/>
      <c r="AR567" s="158"/>
      <c r="AS567" s="157"/>
      <c r="AT567" s="563"/>
    </row>
    <row r="568" spans="1:46" s="166" customFormat="1" ht="27" customHeight="1" thickBot="1">
      <c r="A568" s="971" t="s">
        <v>544</v>
      </c>
      <c r="B568" s="958" t="s">
        <v>543</v>
      </c>
      <c r="C568" s="958" t="s">
        <v>542</v>
      </c>
      <c r="D568" s="1260" t="s">
        <v>541</v>
      </c>
      <c r="E568" s="71">
        <v>2017</v>
      </c>
      <c r="F568" s="71" t="s">
        <v>1146</v>
      </c>
      <c r="G568" s="67"/>
      <c r="H568" s="167"/>
      <c r="I568" s="167"/>
      <c r="J568" s="70">
        <f t="shared" ref="J568:J573" si="270">G568*H568*I568</f>
        <v>0</v>
      </c>
      <c r="K568" s="69"/>
      <c r="L568" s="68"/>
      <c r="M568" s="167"/>
      <c r="N568" s="167"/>
      <c r="O568" s="167"/>
      <c r="P568" s="167"/>
      <c r="Q568" s="167"/>
      <c r="R568" s="66">
        <f>(K568*L568*M568*N568)+(K568*L568*P568)+O568+(K568*L568*Q568)</f>
        <v>0</v>
      </c>
      <c r="S568" s="167"/>
      <c r="T568" s="167"/>
      <c r="U568" s="66">
        <f>S568*T568</f>
        <v>0</v>
      </c>
      <c r="V568" s="167"/>
      <c r="W568" s="167"/>
      <c r="X568" s="66">
        <f>W568*V568</f>
        <v>0</v>
      </c>
      <c r="Y568" s="167"/>
      <c r="Z568" s="167"/>
      <c r="AA568" s="66">
        <f>Y568*Z568</f>
        <v>0</v>
      </c>
      <c r="AB568" s="167"/>
      <c r="AC568" s="167"/>
      <c r="AD568" s="66">
        <f>AB568*AC568</f>
        <v>0</v>
      </c>
      <c r="AE568" s="167"/>
      <c r="AF568" s="167"/>
      <c r="AG568" s="66">
        <f>AE568*AF568</f>
        <v>0</v>
      </c>
      <c r="AH568" s="167"/>
      <c r="AI568" s="167"/>
      <c r="AJ568" s="66">
        <f>AI568+AH568</f>
        <v>0</v>
      </c>
      <c r="AK568" s="66"/>
      <c r="AL568" s="51">
        <f t="shared" si="266"/>
        <v>0</v>
      </c>
      <c r="AM568" s="964">
        <f>SUM(AL568:AL573)</f>
        <v>0</v>
      </c>
      <c r="AN568" s="964"/>
      <c r="AO568" s="964"/>
      <c r="AP568" s="1083">
        <f>AM568-AN568-AO568</f>
        <v>0</v>
      </c>
      <c r="AQ568" s="50"/>
      <c r="AR568" s="967"/>
      <c r="AS568" s="969"/>
      <c r="AT568" s="565"/>
    </row>
    <row r="569" spans="1:46" s="166" customFormat="1" ht="27" customHeight="1" thickBot="1">
      <c r="A569" s="972"/>
      <c r="B569" s="959"/>
      <c r="C569" s="959"/>
      <c r="D569" s="962"/>
      <c r="E569" s="71">
        <v>2017</v>
      </c>
      <c r="F569" s="65" t="s">
        <v>1309</v>
      </c>
      <c r="G569" s="61"/>
      <c r="H569" s="72"/>
      <c r="I569" s="72"/>
      <c r="J569" s="64">
        <f t="shared" si="270"/>
        <v>0</v>
      </c>
      <c r="K569" s="63"/>
      <c r="L569" s="62"/>
      <c r="M569" s="72"/>
      <c r="N569" s="72"/>
      <c r="O569" s="72"/>
      <c r="P569" s="72"/>
      <c r="Q569" s="72"/>
      <c r="R569" s="60">
        <f>(K569*L569*M569*N569)+(K569*L569*P569)+O569+(K569*L569*Q569)</f>
        <v>0</v>
      </c>
      <c r="S569" s="72"/>
      <c r="T569" s="72"/>
      <c r="U569" s="60">
        <f>S569*T569</f>
        <v>0</v>
      </c>
      <c r="V569" s="72"/>
      <c r="W569" s="72"/>
      <c r="X569" s="60">
        <f>W569*V569</f>
        <v>0</v>
      </c>
      <c r="Y569" s="72"/>
      <c r="Z569" s="72"/>
      <c r="AA569" s="60">
        <f>Y569*Z569</f>
        <v>0</v>
      </c>
      <c r="AB569" s="72"/>
      <c r="AC569" s="72"/>
      <c r="AD569" s="60">
        <f>AB569*AC569</f>
        <v>0</v>
      </c>
      <c r="AE569" s="72"/>
      <c r="AF569" s="72"/>
      <c r="AG569" s="60">
        <f>AE569*AF569</f>
        <v>0</v>
      </c>
      <c r="AH569" s="72"/>
      <c r="AI569" s="72"/>
      <c r="AJ569" s="60">
        <f>AI569+AH569</f>
        <v>0</v>
      </c>
      <c r="AK569" s="60"/>
      <c r="AL569" s="51">
        <f t="shared" si="266"/>
        <v>0</v>
      </c>
      <c r="AM569" s="965"/>
      <c r="AN569" s="965"/>
      <c r="AO569" s="965"/>
      <c r="AP569" s="1084"/>
      <c r="AQ569" s="50"/>
      <c r="AR569" s="968"/>
      <c r="AS569" s="970"/>
      <c r="AT569" s="565"/>
    </row>
    <row r="570" spans="1:46" s="166" customFormat="1" ht="27" customHeight="1" thickBot="1">
      <c r="A570" s="972"/>
      <c r="B570" s="959"/>
      <c r="C570" s="959"/>
      <c r="D570" s="962"/>
      <c r="E570" s="71">
        <v>2017</v>
      </c>
      <c r="F570" s="65" t="s">
        <v>1148</v>
      </c>
      <c r="G570" s="61"/>
      <c r="H570" s="72"/>
      <c r="I570" s="72"/>
      <c r="J570" s="64">
        <f t="shared" si="270"/>
        <v>0</v>
      </c>
      <c r="K570" s="63"/>
      <c r="L570" s="62"/>
      <c r="M570" s="72"/>
      <c r="N570" s="72"/>
      <c r="O570" s="72"/>
      <c r="P570" s="72"/>
      <c r="Q570" s="72"/>
      <c r="R570" s="60">
        <f>(K570*L570*M570*N570)+(K570*L570*P570)+O570+(K570*L570*Q570)</f>
        <v>0</v>
      </c>
      <c r="S570" s="72"/>
      <c r="T570" s="72"/>
      <c r="U570" s="60">
        <f>S570*T570</f>
        <v>0</v>
      </c>
      <c r="V570" s="72"/>
      <c r="W570" s="72"/>
      <c r="X570" s="60">
        <f>W570*V570</f>
        <v>0</v>
      </c>
      <c r="Y570" s="72"/>
      <c r="Z570" s="72"/>
      <c r="AA570" s="60">
        <f>Y570*Z570</f>
        <v>0</v>
      </c>
      <c r="AB570" s="72"/>
      <c r="AC570" s="72"/>
      <c r="AD570" s="60">
        <f>AB570*AC570</f>
        <v>0</v>
      </c>
      <c r="AE570" s="72"/>
      <c r="AF570" s="72"/>
      <c r="AG570" s="60">
        <f>AE570*AF570</f>
        <v>0</v>
      </c>
      <c r="AH570" s="72"/>
      <c r="AI570" s="72"/>
      <c r="AJ570" s="60">
        <f>AI570+AH570</f>
        <v>0</v>
      </c>
      <c r="AK570" s="60"/>
      <c r="AL570" s="51">
        <f t="shared" si="266"/>
        <v>0</v>
      </c>
      <c r="AM570" s="965"/>
      <c r="AN570" s="965"/>
      <c r="AO570" s="965"/>
      <c r="AP570" s="1084"/>
      <c r="AQ570" s="50"/>
      <c r="AR570" s="968"/>
      <c r="AS570" s="970"/>
      <c r="AT570" s="565"/>
    </row>
    <row r="571" spans="1:46" s="166" customFormat="1" ht="27" customHeight="1" thickBot="1">
      <c r="A571" s="1023"/>
      <c r="B571" s="959"/>
      <c r="C571" s="959"/>
      <c r="D571" s="962"/>
      <c r="E571" s="71">
        <v>2017</v>
      </c>
      <c r="F571" s="59" t="s">
        <v>1149</v>
      </c>
      <c r="G571" s="58"/>
      <c r="H571" s="53"/>
      <c r="I571" s="53"/>
      <c r="J571" s="64">
        <f t="shared" si="270"/>
        <v>0</v>
      </c>
      <c r="K571" s="56"/>
      <c r="L571" s="55"/>
      <c r="M571" s="53"/>
      <c r="N571" s="53"/>
      <c r="O571" s="53"/>
      <c r="P571" s="53"/>
      <c r="Q571" s="53"/>
      <c r="R571" s="64">
        <f>O571*P571*Q571</f>
        <v>0</v>
      </c>
      <c r="S571" s="53"/>
      <c r="T571" s="53"/>
      <c r="U571" s="64">
        <f>R571*S571*T571</f>
        <v>0</v>
      </c>
      <c r="V571" s="53"/>
      <c r="W571" s="53"/>
      <c r="X571" s="64">
        <f>U571*V571*W571</f>
        <v>0</v>
      </c>
      <c r="Y571" s="53"/>
      <c r="Z571" s="53"/>
      <c r="AA571" s="64">
        <f>X571*Y571*Z571</f>
        <v>0</v>
      </c>
      <c r="AB571" s="53"/>
      <c r="AC571" s="53"/>
      <c r="AD571" s="64">
        <f>AA571*AB571*AC571</f>
        <v>0</v>
      </c>
      <c r="AE571" s="53"/>
      <c r="AF571" s="53"/>
      <c r="AG571" s="64">
        <f>AD571*AE571*AF571</f>
        <v>0</v>
      </c>
      <c r="AH571" s="53"/>
      <c r="AI571" s="53"/>
      <c r="AJ571" s="64">
        <f>AG571*AH571*AI571</f>
        <v>0</v>
      </c>
      <c r="AK571" s="52"/>
      <c r="AL571" s="51">
        <f>AI571*AJ571*AK571</f>
        <v>0</v>
      </c>
      <c r="AM571" s="965"/>
      <c r="AN571" s="965"/>
      <c r="AO571" s="965"/>
      <c r="AP571" s="1084"/>
      <c r="AQ571" s="50"/>
      <c r="AR571" s="968"/>
      <c r="AS571" s="970"/>
      <c r="AT571" s="565"/>
    </row>
    <row r="572" spans="1:46" s="166" customFormat="1" ht="27" customHeight="1" thickBot="1">
      <c r="A572" s="1023"/>
      <c r="B572" s="959"/>
      <c r="C572" s="959"/>
      <c r="D572" s="962"/>
      <c r="E572" s="71">
        <v>2017</v>
      </c>
      <c r="F572" s="59" t="s">
        <v>1151</v>
      </c>
      <c r="G572" s="58"/>
      <c r="H572" s="53"/>
      <c r="I572" s="53"/>
      <c r="J572" s="64">
        <f t="shared" si="270"/>
        <v>0</v>
      </c>
      <c r="K572" s="56"/>
      <c r="L572" s="55"/>
      <c r="M572" s="53"/>
      <c r="N572" s="53"/>
      <c r="O572" s="53"/>
      <c r="P572" s="53"/>
      <c r="Q572" s="53"/>
      <c r="R572" s="64">
        <f>O572*P572*Q572</f>
        <v>0</v>
      </c>
      <c r="S572" s="53"/>
      <c r="T572" s="53"/>
      <c r="U572" s="64">
        <f>R572*S572*T572</f>
        <v>0</v>
      </c>
      <c r="V572" s="53"/>
      <c r="W572" s="53"/>
      <c r="X572" s="64">
        <f>U572*V572*W572</f>
        <v>0</v>
      </c>
      <c r="Y572" s="53"/>
      <c r="Z572" s="53"/>
      <c r="AA572" s="64">
        <f>X572*Y572*Z572</f>
        <v>0</v>
      </c>
      <c r="AB572" s="53"/>
      <c r="AC572" s="53"/>
      <c r="AD572" s="64">
        <f>AA572*AB572*AC572</f>
        <v>0</v>
      </c>
      <c r="AE572" s="53"/>
      <c r="AF572" s="53"/>
      <c r="AG572" s="64">
        <f>AD572*AE572*AF572</f>
        <v>0</v>
      </c>
      <c r="AH572" s="53"/>
      <c r="AI572" s="53"/>
      <c r="AJ572" s="64">
        <f>AG572*AH572*AI572</f>
        <v>0</v>
      </c>
      <c r="AK572" s="52"/>
      <c r="AL572" s="51">
        <f>AI572*AJ572*AK572</f>
        <v>0</v>
      </c>
      <c r="AM572" s="965"/>
      <c r="AN572" s="965"/>
      <c r="AO572" s="965"/>
      <c r="AP572" s="1084"/>
      <c r="AQ572" s="50"/>
      <c r="AR572" s="968"/>
      <c r="AS572" s="970"/>
      <c r="AT572" s="565"/>
    </row>
    <row r="573" spans="1:46" s="163" customFormat="1" ht="27" customHeight="1" thickBot="1">
      <c r="A573" s="973"/>
      <c r="B573" s="960"/>
      <c r="C573" s="960"/>
      <c r="D573" s="963"/>
      <c r="E573" s="71">
        <v>2017</v>
      </c>
      <c r="F573" s="155" t="s">
        <v>1150</v>
      </c>
      <c r="G573" s="126"/>
      <c r="H573" s="165"/>
      <c r="I573" s="165"/>
      <c r="J573" s="154">
        <f t="shared" si="270"/>
        <v>0</v>
      </c>
      <c r="K573" s="153"/>
      <c r="L573" s="152"/>
      <c r="M573" s="164"/>
      <c r="N573" s="164"/>
      <c r="O573" s="164"/>
      <c r="P573" s="164"/>
      <c r="Q573" s="164"/>
      <c r="R573" s="54">
        <f>(K573*L573*M573*N573)+(K573*L573*P573)+O573+(K573*L573*Q573)</f>
        <v>0</v>
      </c>
      <c r="S573" s="120"/>
      <c r="T573" s="120"/>
      <c r="U573" s="54">
        <f>S573*T573</f>
        <v>0</v>
      </c>
      <c r="V573" s="120"/>
      <c r="W573" s="120"/>
      <c r="X573" s="54">
        <f>W573*V573</f>
        <v>0</v>
      </c>
      <c r="Y573" s="119"/>
      <c r="Z573" s="119"/>
      <c r="AA573" s="54">
        <f>Y573*Z573</f>
        <v>0</v>
      </c>
      <c r="AB573" s="119"/>
      <c r="AC573" s="119"/>
      <c r="AD573" s="54">
        <f>AB573*AC573</f>
        <v>0</v>
      </c>
      <c r="AE573" s="119"/>
      <c r="AF573" s="119"/>
      <c r="AG573" s="54">
        <f>AE573*AF573</f>
        <v>0</v>
      </c>
      <c r="AH573" s="119"/>
      <c r="AI573" s="119"/>
      <c r="AJ573" s="54">
        <f>AI573+AH573</f>
        <v>0</v>
      </c>
      <c r="AK573" s="54"/>
      <c r="AL573" s="51">
        <f t="shared" si="266"/>
        <v>0</v>
      </c>
      <c r="AM573" s="966"/>
      <c r="AN573" s="966"/>
      <c r="AO573" s="966"/>
      <c r="AP573" s="1085"/>
      <c r="AQ573" s="50"/>
      <c r="AR573" s="968"/>
      <c r="AS573" s="970"/>
      <c r="AT573" s="566"/>
    </row>
    <row r="574" spans="1:46" s="163" customFormat="1" ht="27" customHeight="1" thickBot="1">
      <c r="A574" s="1161" t="s">
        <v>1303</v>
      </c>
      <c r="B574" s="1162"/>
      <c r="C574" s="1162"/>
      <c r="D574" s="1162"/>
      <c r="E574" s="1162"/>
      <c r="F574" s="1162"/>
      <c r="G574" s="445"/>
      <c r="H574" s="446"/>
      <c r="I574" s="446"/>
      <c r="J574" s="447"/>
      <c r="K574" s="448"/>
      <c r="L574" s="449"/>
      <c r="M574" s="450"/>
      <c r="N574" s="450"/>
      <c r="O574" s="450"/>
      <c r="P574" s="451"/>
      <c r="Q574" s="451"/>
      <c r="R574" s="452"/>
      <c r="S574" s="453"/>
      <c r="T574" s="453"/>
      <c r="U574" s="454"/>
      <c r="V574" s="453"/>
      <c r="W574" s="453"/>
      <c r="X574" s="454"/>
      <c r="Y574" s="455"/>
      <c r="Z574" s="455"/>
      <c r="AA574" s="454"/>
      <c r="AB574" s="455"/>
      <c r="AC574" s="455"/>
      <c r="AD574" s="454"/>
      <c r="AE574" s="455"/>
      <c r="AF574" s="455"/>
      <c r="AG574" s="454"/>
      <c r="AH574" s="455"/>
      <c r="AI574" s="455"/>
      <c r="AJ574" s="454"/>
      <c r="AK574" s="454"/>
      <c r="AL574" s="51"/>
      <c r="AM574" s="964">
        <v>0</v>
      </c>
      <c r="AN574" s="964"/>
      <c r="AO574" s="964"/>
      <c r="AP574" s="1083"/>
      <c r="AQ574" s="50"/>
      <c r="AR574" s="967"/>
      <c r="AS574" s="969"/>
      <c r="AT574" s="566"/>
    </row>
    <row r="575" spans="1:46" s="163" customFormat="1" ht="44.25" customHeight="1" thickBot="1">
      <c r="A575" s="1163" t="s">
        <v>1304</v>
      </c>
      <c r="B575" s="1164" t="s">
        <v>1301</v>
      </c>
      <c r="C575" s="1164" t="s">
        <v>1399</v>
      </c>
      <c r="D575" s="1166" t="s">
        <v>1305</v>
      </c>
      <c r="E575" s="71">
        <v>2017</v>
      </c>
      <c r="F575" s="456" t="s">
        <v>1300</v>
      </c>
      <c r="G575" s="438"/>
      <c r="H575" s="439"/>
      <c r="I575" s="439"/>
      <c r="J575" s="154">
        <f>G575*H575*I575</f>
        <v>0</v>
      </c>
      <c r="K575" s="440"/>
      <c r="L575" s="55"/>
      <c r="M575" s="441"/>
      <c r="N575" s="441"/>
      <c r="O575" s="441"/>
      <c r="P575" s="442"/>
      <c r="Q575" s="442"/>
      <c r="R575" s="154">
        <f>O575*P575*Q575</f>
        <v>0</v>
      </c>
      <c r="S575" s="443"/>
      <c r="T575" s="443"/>
      <c r="U575" s="154">
        <f>R575*S575*T575</f>
        <v>0</v>
      </c>
      <c r="V575" s="443"/>
      <c r="W575" s="443"/>
      <c r="X575" s="154">
        <f>U575*V575*W575</f>
        <v>0</v>
      </c>
      <c r="Y575" s="444"/>
      <c r="Z575" s="444"/>
      <c r="AA575" s="154">
        <f>X575*Y575*Z575</f>
        <v>0</v>
      </c>
      <c r="AB575" s="444"/>
      <c r="AC575" s="444"/>
      <c r="AD575" s="154">
        <f>AA575*AB575*AC575</f>
        <v>0</v>
      </c>
      <c r="AE575" s="444"/>
      <c r="AF575" s="444"/>
      <c r="AG575" s="154">
        <f>AD575*AE575*AF575</f>
        <v>0</v>
      </c>
      <c r="AH575" s="444"/>
      <c r="AI575" s="444"/>
      <c r="AJ575" s="154">
        <f>AG575*AH575*AI575</f>
        <v>0</v>
      </c>
      <c r="AK575" s="154"/>
      <c r="AL575" s="51">
        <f t="shared" si="266"/>
        <v>0</v>
      </c>
      <c r="AM575" s="965"/>
      <c r="AN575" s="965"/>
      <c r="AO575" s="965"/>
      <c r="AP575" s="1084"/>
      <c r="AQ575" s="50"/>
      <c r="AR575" s="968"/>
      <c r="AS575" s="970"/>
      <c r="AT575" s="566"/>
    </row>
    <row r="576" spans="1:46" s="163" customFormat="1" ht="58.5" customHeight="1" thickBot="1">
      <c r="A576" s="972"/>
      <c r="B576" s="1165"/>
      <c r="C576" s="1165"/>
      <c r="D576" s="1167"/>
      <c r="E576" s="71">
        <v>2018</v>
      </c>
      <c r="F576" s="457" t="s">
        <v>1300</v>
      </c>
      <c r="G576" s="438"/>
      <c r="H576" s="439"/>
      <c r="I576" s="439"/>
      <c r="J576" s="57">
        <f>G576*H576*I576</f>
        <v>0</v>
      </c>
      <c r="K576" s="440"/>
      <c r="L576" s="55"/>
      <c r="M576" s="441"/>
      <c r="N576" s="441"/>
      <c r="O576" s="441"/>
      <c r="P576" s="442"/>
      <c r="Q576" s="442"/>
      <c r="R576" s="154">
        <f>O576*P576*Q576</f>
        <v>0</v>
      </c>
      <c r="S576" s="443"/>
      <c r="T576" s="443"/>
      <c r="U576" s="154">
        <f>R576*S576*T576</f>
        <v>0</v>
      </c>
      <c r="V576" s="443"/>
      <c r="W576" s="443"/>
      <c r="X576" s="154">
        <f>U576*V576*W576</f>
        <v>0</v>
      </c>
      <c r="Y576" s="444"/>
      <c r="Z576" s="444"/>
      <c r="AA576" s="154">
        <f>X576*Y576*Z576</f>
        <v>0</v>
      </c>
      <c r="AB576" s="444"/>
      <c r="AC576" s="444"/>
      <c r="AD576" s="154">
        <f>AA576*AB576*AC576</f>
        <v>0</v>
      </c>
      <c r="AE576" s="444"/>
      <c r="AF576" s="444"/>
      <c r="AG576" s="154">
        <f>AD576*AE576*AF576</f>
        <v>0</v>
      </c>
      <c r="AH576" s="444"/>
      <c r="AI576" s="444"/>
      <c r="AJ576" s="154">
        <f>AG576*AH576*AI576</f>
        <v>0</v>
      </c>
      <c r="AK576" s="154"/>
      <c r="AL576" s="51">
        <f t="shared" si="266"/>
        <v>0</v>
      </c>
      <c r="AM576" s="965"/>
      <c r="AN576" s="965"/>
      <c r="AO576" s="965"/>
      <c r="AP576" s="1084"/>
      <c r="AQ576" s="50"/>
      <c r="AR576" s="968"/>
      <c r="AS576" s="970"/>
      <c r="AT576" s="566"/>
    </row>
    <row r="577" spans="1:46" s="163" customFormat="1" ht="58.5" customHeight="1" thickBot="1">
      <c r="A577" s="461" t="s">
        <v>1306</v>
      </c>
      <c r="B577" s="497" t="s">
        <v>1301</v>
      </c>
      <c r="C577" s="497" t="s">
        <v>1315</v>
      </c>
      <c r="D577" s="460"/>
      <c r="E577" s="71">
        <v>2017</v>
      </c>
      <c r="F577" s="456" t="s">
        <v>1307</v>
      </c>
      <c r="G577" s="438"/>
      <c r="H577" s="439"/>
      <c r="I577" s="439"/>
      <c r="J577" s="64"/>
      <c r="K577" s="440"/>
      <c r="L577" s="55"/>
      <c r="M577" s="441"/>
      <c r="N577" s="441"/>
      <c r="O577" s="441"/>
      <c r="P577" s="442"/>
      <c r="Q577" s="442"/>
      <c r="R577" s="458"/>
      <c r="S577" s="443"/>
      <c r="T577" s="443"/>
      <c r="U577" s="459"/>
      <c r="V577" s="443"/>
      <c r="W577" s="443"/>
      <c r="X577" s="459"/>
      <c r="Y577" s="444"/>
      <c r="Z577" s="444"/>
      <c r="AA577" s="459"/>
      <c r="AB577" s="444"/>
      <c r="AC577" s="444"/>
      <c r="AD577" s="459"/>
      <c r="AE577" s="444"/>
      <c r="AF577" s="444"/>
      <c r="AG577" s="459"/>
      <c r="AH577" s="444"/>
      <c r="AI577" s="444"/>
      <c r="AJ577" s="459"/>
      <c r="AK577" s="459"/>
      <c r="AL577" s="51">
        <v>219600</v>
      </c>
      <c r="AM577" s="536"/>
      <c r="AN577" s="536"/>
      <c r="AO577" s="536">
        <v>219600</v>
      </c>
      <c r="AP577" s="536"/>
      <c r="AQ577" s="50"/>
      <c r="AR577" s="530">
        <v>219600</v>
      </c>
      <c r="AS577" s="532"/>
      <c r="AT577" s="566"/>
    </row>
    <row r="578" spans="1:46" s="642" customFormat="1" ht="33" customHeight="1" thickBot="1">
      <c r="A578" s="1168" t="s">
        <v>540</v>
      </c>
      <c r="B578" s="1169"/>
      <c r="C578" s="1169"/>
      <c r="D578" s="1169"/>
      <c r="E578" s="1169"/>
      <c r="F578" s="1170"/>
      <c r="G578" s="627"/>
      <c r="H578" s="628"/>
      <c r="I578" s="628"/>
      <c r="J578" s="629"/>
      <c r="K578" s="627"/>
      <c r="L578" s="630"/>
      <c r="M578" s="630"/>
      <c r="N578" s="630"/>
      <c r="O578" s="630"/>
      <c r="P578" s="631"/>
      <c r="Q578" s="631"/>
      <c r="R578" s="632"/>
      <c r="S578" s="628"/>
      <c r="T578" s="628"/>
      <c r="U578" s="633"/>
      <c r="V578" s="628"/>
      <c r="W578" s="628"/>
      <c r="X578" s="633"/>
      <c r="Y578" s="628"/>
      <c r="Z578" s="628"/>
      <c r="AA578" s="634"/>
      <c r="AB578" s="628"/>
      <c r="AC578" s="628"/>
      <c r="AD578" s="634"/>
      <c r="AE578" s="628"/>
      <c r="AF578" s="628"/>
      <c r="AG578" s="634"/>
      <c r="AH578" s="628"/>
      <c r="AI578" s="628"/>
      <c r="AJ578" s="634"/>
      <c r="AK578" s="634"/>
      <c r="AL578" s="635">
        <f t="shared" si="266"/>
        <v>0</v>
      </c>
      <c r="AM578" s="636"/>
      <c r="AN578" s="628"/>
      <c r="AO578" s="628"/>
      <c r="AP578" s="637"/>
      <c r="AQ578" s="638"/>
      <c r="AR578" s="639"/>
      <c r="AS578" s="640"/>
      <c r="AT578" s="641"/>
    </row>
    <row r="579" spans="1:46" s="166" customFormat="1" ht="26.25" thickBot="1">
      <c r="A579" s="1174" t="s">
        <v>539</v>
      </c>
      <c r="B579" s="989" t="s">
        <v>112</v>
      </c>
      <c r="C579" s="989" t="s">
        <v>538</v>
      </c>
      <c r="D579" s="1171" t="s">
        <v>429</v>
      </c>
      <c r="E579" s="168">
        <v>2017</v>
      </c>
      <c r="F579" s="168" t="s">
        <v>119</v>
      </c>
      <c r="G579" s="67"/>
      <c r="H579" s="167"/>
      <c r="I579" s="167"/>
      <c r="J579" s="70">
        <f>G579*H579*I579</f>
        <v>0</v>
      </c>
      <c r="K579" s="69"/>
      <c r="L579" s="68"/>
      <c r="M579" s="167"/>
      <c r="N579" s="167"/>
      <c r="O579" s="167"/>
      <c r="P579" s="167"/>
      <c r="Q579" s="167"/>
      <c r="R579" s="66">
        <f>(K579*L579*M579*N579)+(K579*L579*P579)+O579+(K579*L579*Q579)</f>
        <v>0</v>
      </c>
      <c r="S579" s="167"/>
      <c r="T579" s="167"/>
      <c r="U579" s="66">
        <f>S579*T579</f>
        <v>0</v>
      </c>
      <c r="V579" s="167"/>
      <c r="W579" s="167"/>
      <c r="X579" s="66">
        <f>W579*V579</f>
        <v>0</v>
      </c>
      <c r="Y579" s="167"/>
      <c r="Z579" s="167"/>
      <c r="AA579" s="66">
        <f>Y579*Z579</f>
        <v>0</v>
      </c>
      <c r="AB579" s="167"/>
      <c r="AC579" s="167"/>
      <c r="AD579" s="66">
        <f>AB579*AC579</f>
        <v>0</v>
      </c>
      <c r="AE579" s="167"/>
      <c r="AF579" s="167"/>
      <c r="AG579" s="66">
        <f>AE579*AF579</f>
        <v>0</v>
      </c>
      <c r="AH579" s="167"/>
      <c r="AI579" s="167"/>
      <c r="AJ579" s="66">
        <f>AI579+AH579</f>
        <v>0</v>
      </c>
      <c r="AK579" s="66"/>
      <c r="AL579" s="51">
        <f t="shared" si="266"/>
        <v>0</v>
      </c>
      <c r="AM579" s="964">
        <f>SUM(AL579:AL582)</f>
        <v>0</v>
      </c>
      <c r="AN579" s="964"/>
      <c r="AO579" s="964"/>
      <c r="AP579" s="1083">
        <f>AM579-AN579-AO579</f>
        <v>0</v>
      </c>
      <c r="AQ579" s="50"/>
      <c r="AR579" s="967"/>
      <c r="AS579" s="969"/>
      <c r="AT579" s="565"/>
    </row>
    <row r="580" spans="1:46" s="166" customFormat="1" ht="13.5" thickBot="1">
      <c r="A580" s="1175"/>
      <c r="B580" s="990"/>
      <c r="C580" s="990"/>
      <c r="D580" s="1172"/>
      <c r="E580" s="168">
        <v>2017</v>
      </c>
      <c r="F580" s="210" t="s">
        <v>118</v>
      </c>
      <c r="G580" s="61"/>
      <c r="H580" s="72"/>
      <c r="I580" s="72"/>
      <c r="J580" s="64">
        <f>G580*H580*I580</f>
        <v>0</v>
      </c>
      <c r="K580" s="63"/>
      <c r="L580" s="62"/>
      <c r="M580" s="72"/>
      <c r="N580" s="72"/>
      <c r="O580" s="72"/>
      <c r="P580" s="72"/>
      <c r="Q580" s="72"/>
      <c r="R580" s="60">
        <f>(K580*L580*M580*N580)+(K580*L580*P580)+O580+(K580*L580*Q580)</f>
        <v>0</v>
      </c>
      <c r="S580" s="72"/>
      <c r="T580" s="72"/>
      <c r="U580" s="60">
        <f>S580*T580</f>
        <v>0</v>
      </c>
      <c r="V580" s="72"/>
      <c r="W580" s="72"/>
      <c r="X580" s="60">
        <f>W580*V580</f>
        <v>0</v>
      </c>
      <c r="Y580" s="72"/>
      <c r="Z580" s="72"/>
      <c r="AA580" s="60">
        <f>Y580*Z580</f>
        <v>0</v>
      </c>
      <c r="AB580" s="72"/>
      <c r="AC580" s="72"/>
      <c r="AD580" s="60">
        <f>AB580*AC580</f>
        <v>0</v>
      </c>
      <c r="AE580" s="72"/>
      <c r="AF580" s="72"/>
      <c r="AG580" s="60">
        <f>AE580*AF580</f>
        <v>0</v>
      </c>
      <c r="AH580" s="72"/>
      <c r="AI580" s="72"/>
      <c r="AJ580" s="60">
        <f>AI580+AH580</f>
        <v>0</v>
      </c>
      <c r="AK580" s="60"/>
      <c r="AL580" s="51">
        <f t="shared" si="266"/>
        <v>0</v>
      </c>
      <c r="AM580" s="965"/>
      <c r="AN580" s="965"/>
      <c r="AO580" s="965"/>
      <c r="AP580" s="1084"/>
      <c r="AQ580" s="50"/>
      <c r="AR580" s="968"/>
      <c r="AS580" s="970"/>
      <c r="AT580" s="565"/>
    </row>
    <row r="581" spans="1:46" s="166" customFormat="1" ht="26.25" thickBot="1">
      <c r="A581" s="1175"/>
      <c r="B581" s="990"/>
      <c r="C581" s="990"/>
      <c r="D581" s="1172"/>
      <c r="E581" s="168">
        <v>2018</v>
      </c>
      <c r="F581" s="210" t="s">
        <v>117</v>
      </c>
      <c r="G581" s="61"/>
      <c r="H581" s="72"/>
      <c r="I581" s="72"/>
      <c r="J581" s="64">
        <f>G581*H581*I581</f>
        <v>0</v>
      </c>
      <c r="K581" s="63"/>
      <c r="L581" s="62"/>
      <c r="M581" s="72"/>
      <c r="N581" s="72"/>
      <c r="O581" s="72"/>
      <c r="P581" s="72"/>
      <c r="Q581" s="72"/>
      <c r="R581" s="60">
        <f>(K581*L581*M581*N581)+(K581*L581*P581)+O581+(K581*L581*Q581)</f>
        <v>0</v>
      </c>
      <c r="S581" s="72"/>
      <c r="T581" s="72"/>
      <c r="U581" s="60">
        <f>S581*T581</f>
        <v>0</v>
      </c>
      <c r="V581" s="72"/>
      <c r="W581" s="72"/>
      <c r="X581" s="60">
        <f>W581*V581</f>
        <v>0</v>
      </c>
      <c r="Y581" s="72"/>
      <c r="Z581" s="72"/>
      <c r="AA581" s="60">
        <f>Y581*Z581</f>
        <v>0</v>
      </c>
      <c r="AB581" s="72"/>
      <c r="AC581" s="72"/>
      <c r="AD581" s="60">
        <f>AB581*AC581</f>
        <v>0</v>
      </c>
      <c r="AE581" s="72"/>
      <c r="AF581" s="72"/>
      <c r="AG581" s="60">
        <f>AE581*AF581</f>
        <v>0</v>
      </c>
      <c r="AH581" s="72"/>
      <c r="AI581" s="72"/>
      <c r="AJ581" s="60">
        <f>AI581+AH581</f>
        <v>0</v>
      </c>
      <c r="AK581" s="60"/>
      <c r="AL581" s="51">
        <f t="shared" si="266"/>
        <v>0</v>
      </c>
      <c r="AM581" s="965"/>
      <c r="AN581" s="965"/>
      <c r="AO581" s="965"/>
      <c r="AP581" s="1084"/>
      <c r="AQ581" s="50"/>
      <c r="AR581" s="968"/>
      <c r="AS581" s="970"/>
      <c r="AT581" s="565"/>
    </row>
    <row r="582" spans="1:46" s="163" customFormat="1" ht="50.25" customHeight="1" thickBot="1">
      <c r="A582" s="1176"/>
      <c r="B582" s="991"/>
      <c r="C582" s="991"/>
      <c r="D582" s="1173"/>
      <c r="E582" s="168">
        <v>2018</v>
      </c>
      <c r="F582" s="210" t="s">
        <v>106</v>
      </c>
      <c r="G582" s="126"/>
      <c r="H582" s="165"/>
      <c r="I582" s="165"/>
      <c r="J582" s="154">
        <f>G582*H582*I582</f>
        <v>0</v>
      </c>
      <c r="K582" s="153"/>
      <c r="L582" s="152"/>
      <c r="M582" s="164"/>
      <c r="N582" s="164"/>
      <c r="O582" s="164"/>
      <c r="P582" s="164"/>
      <c r="Q582" s="164"/>
      <c r="R582" s="54">
        <f>(K582*L582*M582*N582)+(K582*L582*P582)+O582+(K582*L582*Q582)</f>
        <v>0</v>
      </c>
      <c r="S582" s="120"/>
      <c r="T582" s="120"/>
      <c r="U582" s="54">
        <f>S582*T582</f>
        <v>0</v>
      </c>
      <c r="V582" s="120"/>
      <c r="W582" s="120"/>
      <c r="X582" s="54">
        <f>W582*V582</f>
        <v>0</v>
      </c>
      <c r="Y582" s="119"/>
      <c r="Z582" s="119"/>
      <c r="AA582" s="54">
        <f>Y582*Z582</f>
        <v>0</v>
      </c>
      <c r="AB582" s="119"/>
      <c r="AC582" s="119"/>
      <c r="AD582" s="54">
        <f>AB582*AC582</f>
        <v>0</v>
      </c>
      <c r="AE582" s="119"/>
      <c r="AF582" s="119"/>
      <c r="AG582" s="54">
        <f>AE582*AF582</f>
        <v>0</v>
      </c>
      <c r="AH582" s="119"/>
      <c r="AI582" s="119"/>
      <c r="AJ582" s="54">
        <f>AI582+AH582</f>
        <v>0</v>
      </c>
      <c r="AK582" s="54"/>
      <c r="AL582" s="51">
        <f t="shared" si="266"/>
        <v>0</v>
      </c>
      <c r="AM582" s="966"/>
      <c r="AN582" s="966"/>
      <c r="AO582" s="966"/>
      <c r="AP582" s="1085"/>
      <c r="AQ582" s="50"/>
      <c r="AR582" s="968"/>
      <c r="AS582" s="970"/>
      <c r="AT582" s="566"/>
    </row>
    <row r="583" spans="1:46" s="150" customFormat="1" ht="38.25" customHeight="1" thickBot="1">
      <c r="A583" s="1157" t="s">
        <v>537</v>
      </c>
      <c r="B583" s="1158"/>
      <c r="C583" s="1158"/>
      <c r="D583" s="1158"/>
      <c r="E583" s="1158"/>
      <c r="F583" s="1159"/>
      <c r="G583" s="213"/>
      <c r="H583" s="212"/>
      <c r="I583" s="212"/>
      <c r="J583" s="212"/>
      <c r="K583" s="212"/>
      <c r="L583" s="212"/>
      <c r="M583" s="212"/>
      <c r="N583" s="212"/>
      <c r="O583" s="212"/>
      <c r="P583" s="212"/>
      <c r="Q583" s="212"/>
      <c r="R583" s="212"/>
      <c r="S583" s="212"/>
      <c r="T583" s="212"/>
      <c r="U583" s="212"/>
      <c r="V583" s="212"/>
      <c r="W583" s="212"/>
      <c r="X583" s="212"/>
      <c r="Y583" s="212"/>
      <c r="Z583" s="212"/>
      <c r="AA583" s="212"/>
      <c r="AB583" s="212"/>
      <c r="AC583" s="212"/>
      <c r="AD583" s="212"/>
      <c r="AE583" s="212"/>
      <c r="AF583" s="212"/>
      <c r="AG583" s="212"/>
      <c r="AH583" s="212"/>
      <c r="AI583" s="212"/>
      <c r="AJ583" s="212"/>
      <c r="AK583" s="212"/>
      <c r="AL583" s="51">
        <f t="shared" si="266"/>
        <v>0</v>
      </c>
      <c r="AM583" s="212"/>
      <c r="AN583" s="212"/>
      <c r="AO583" s="212"/>
      <c r="AP583" s="211"/>
      <c r="AQ583" s="50"/>
      <c r="AR583" s="158"/>
      <c r="AS583" s="157"/>
      <c r="AT583" s="563"/>
    </row>
    <row r="584" spans="1:46" ht="29.25" customHeight="1" thickBot="1">
      <c r="A584" s="1174" t="s">
        <v>536</v>
      </c>
      <c r="B584" s="989" t="s">
        <v>112</v>
      </c>
      <c r="C584" s="989" t="s">
        <v>535</v>
      </c>
      <c r="D584" s="1171" t="s">
        <v>429</v>
      </c>
      <c r="E584" s="168">
        <v>2017</v>
      </c>
      <c r="F584" s="168" t="s">
        <v>115</v>
      </c>
      <c r="G584" s="67"/>
      <c r="H584" s="68"/>
      <c r="I584" s="68"/>
      <c r="J584" s="70">
        <f>G584*H584*I584</f>
        <v>0</v>
      </c>
      <c r="K584" s="69"/>
      <c r="L584" s="68"/>
      <c r="M584" s="68"/>
      <c r="N584" s="68"/>
      <c r="O584" s="68"/>
      <c r="P584" s="68"/>
      <c r="Q584" s="68"/>
      <c r="R584" s="66">
        <f>(K584*L584*M584*N584)+(K584*L584*P584)+O584+(K584*L584*Q584)</f>
        <v>0</v>
      </c>
      <c r="S584" s="67"/>
      <c r="T584" s="67"/>
      <c r="U584" s="66">
        <f>S584*T584</f>
        <v>0</v>
      </c>
      <c r="V584" s="67"/>
      <c r="W584" s="67"/>
      <c r="X584" s="66">
        <f t="shared" ref="X584:X601" si="271">W584*V584</f>
        <v>0</v>
      </c>
      <c r="Y584" s="67"/>
      <c r="Z584" s="67"/>
      <c r="AA584" s="66">
        <f t="shared" ref="AA584:AA601" si="272">Y584*Z584</f>
        <v>0</v>
      </c>
      <c r="AB584" s="67"/>
      <c r="AC584" s="67"/>
      <c r="AD584" s="66">
        <f t="shared" ref="AD584:AD601" si="273">AB584*AC584</f>
        <v>0</v>
      </c>
      <c r="AE584" s="67"/>
      <c r="AF584" s="67"/>
      <c r="AG584" s="66">
        <f t="shared" ref="AG584:AG601" si="274">AE584*AF584</f>
        <v>0</v>
      </c>
      <c r="AH584" s="67"/>
      <c r="AI584" s="67"/>
      <c r="AJ584" s="66">
        <f t="shared" ref="AJ584:AJ601" si="275">AI584+AH584</f>
        <v>0</v>
      </c>
      <c r="AK584" s="66"/>
      <c r="AL584" s="51">
        <f t="shared" si="266"/>
        <v>0</v>
      </c>
      <c r="AM584" s="964">
        <f>SUM(AL584:AL587)</f>
        <v>0</v>
      </c>
      <c r="AN584" s="964"/>
      <c r="AO584" s="964"/>
      <c r="AP584" s="964">
        <f>AM584-AN584-AO584</f>
        <v>0</v>
      </c>
      <c r="AQ584" s="50"/>
      <c r="AR584" s="967"/>
      <c r="AS584" s="969"/>
      <c r="AT584" s="567"/>
    </row>
    <row r="585" spans="1:46" ht="41.25" customHeight="1" thickBot="1">
      <c r="A585" s="1175"/>
      <c r="B585" s="990"/>
      <c r="C585" s="990"/>
      <c r="D585" s="1172"/>
      <c r="E585" s="168">
        <v>2017</v>
      </c>
      <c r="F585" s="210" t="s">
        <v>114</v>
      </c>
      <c r="G585" s="61"/>
      <c r="H585" s="62"/>
      <c r="I585" s="62"/>
      <c r="J585" s="64">
        <f>G585*H585*I585</f>
        <v>0</v>
      </c>
      <c r="K585" s="63"/>
      <c r="L585" s="62"/>
      <c r="M585" s="62"/>
      <c r="N585" s="62"/>
      <c r="O585" s="62"/>
      <c r="P585" s="62"/>
      <c r="Q585" s="62"/>
      <c r="R585" s="60">
        <f>(K585*L585*M585*N585)+(K585*L585*P585)+O585+(K585*L585*Q585)</f>
        <v>0</v>
      </c>
      <c r="S585" s="61"/>
      <c r="T585" s="61"/>
      <c r="U585" s="60">
        <f>S585*T585</f>
        <v>0</v>
      </c>
      <c r="V585" s="61"/>
      <c r="W585" s="61"/>
      <c r="X585" s="60">
        <f t="shared" si="271"/>
        <v>0</v>
      </c>
      <c r="Y585" s="61"/>
      <c r="Z585" s="61"/>
      <c r="AA585" s="60">
        <f t="shared" si="272"/>
        <v>0</v>
      </c>
      <c r="AB585" s="61"/>
      <c r="AC585" s="61"/>
      <c r="AD585" s="60">
        <f t="shared" si="273"/>
        <v>0</v>
      </c>
      <c r="AE585" s="61"/>
      <c r="AF585" s="61"/>
      <c r="AG585" s="60">
        <f t="shared" si="274"/>
        <v>0</v>
      </c>
      <c r="AH585" s="61"/>
      <c r="AI585" s="61"/>
      <c r="AJ585" s="60">
        <f t="shared" si="275"/>
        <v>0</v>
      </c>
      <c r="AK585" s="60"/>
      <c r="AL585" s="51">
        <f t="shared" si="266"/>
        <v>0</v>
      </c>
      <c r="AM585" s="965"/>
      <c r="AN585" s="965"/>
      <c r="AO585" s="965"/>
      <c r="AP585" s="965"/>
      <c r="AQ585" s="50"/>
      <c r="AR585" s="968"/>
      <c r="AS585" s="970"/>
      <c r="AT585" s="567"/>
    </row>
    <row r="586" spans="1:46" ht="43.5" customHeight="1" thickBot="1">
      <c r="A586" s="1175"/>
      <c r="B586" s="990"/>
      <c r="C586" s="990"/>
      <c r="D586" s="1172"/>
      <c r="E586" s="168">
        <v>2018</v>
      </c>
      <c r="F586" s="210" t="s">
        <v>113</v>
      </c>
      <c r="G586" s="61"/>
      <c r="H586" s="62"/>
      <c r="I586" s="62"/>
      <c r="J586" s="64">
        <f>G586*H586*I586</f>
        <v>0</v>
      </c>
      <c r="K586" s="63"/>
      <c r="L586" s="62"/>
      <c r="M586" s="62"/>
      <c r="N586" s="62"/>
      <c r="O586" s="62"/>
      <c r="P586" s="62"/>
      <c r="Q586" s="62"/>
      <c r="R586" s="60">
        <f>(K586*L586*M586*N586)+(K586*L586*P586)+O586+(K586*L586*Q586)</f>
        <v>0</v>
      </c>
      <c r="S586" s="61"/>
      <c r="T586" s="61"/>
      <c r="U586" s="60">
        <f>S586*T586</f>
        <v>0</v>
      </c>
      <c r="V586" s="61"/>
      <c r="W586" s="61"/>
      <c r="X586" s="60">
        <f t="shared" si="271"/>
        <v>0</v>
      </c>
      <c r="Y586" s="61"/>
      <c r="Z586" s="61"/>
      <c r="AA586" s="60">
        <f t="shared" si="272"/>
        <v>0</v>
      </c>
      <c r="AB586" s="61"/>
      <c r="AC586" s="61"/>
      <c r="AD586" s="60">
        <f t="shared" si="273"/>
        <v>0</v>
      </c>
      <c r="AE586" s="61"/>
      <c r="AF586" s="61"/>
      <c r="AG586" s="60">
        <f t="shared" si="274"/>
        <v>0</v>
      </c>
      <c r="AH586" s="61"/>
      <c r="AI586" s="61"/>
      <c r="AJ586" s="60">
        <f t="shared" si="275"/>
        <v>0</v>
      </c>
      <c r="AK586" s="60"/>
      <c r="AL586" s="51">
        <f t="shared" si="266"/>
        <v>0</v>
      </c>
      <c r="AM586" s="965"/>
      <c r="AN586" s="965"/>
      <c r="AO586" s="965"/>
      <c r="AP586" s="965"/>
      <c r="AQ586" s="50"/>
      <c r="AR586" s="968"/>
      <c r="AS586" s="970"/>
      <c r="AT586" s="567"/>
    </row>
    <row r="587" spans="1:46" ht="13.5" customHeight="1" thickBot="1">
      <c r="A587" s="987"/>
      <c r="B587" s="991"/>
      <c r="C587" s="991"/>
      <c r="D587" s="1173"/>
      <c r="E587" s="618">
        <v>2018</v>
      </c>
      <c r="F587" s="617" t="s">
        <v>106</v>
      </c>
      <c r="G587" s="58"/>
      <c r="H587" s="53"/>
      <c r="I587" s="53"/>
      <c r="J587" s="57">
        <f>G587*H587*I587</f>
        <v>0</v>
      </c>
      <c r="K587" s="56"/>
      <c r="L587" s="55"/>
      <c r="M587" s="53"/>
      <c r="N587" s="53"/>
      <c r="O587" s="53"/>
      <c r="P587" s="53"/>
      <c r="Q587" s="53"/>
      <c r="R587" s="52">
        <f>(K587*L587*M587*N587)+(K587*L587*P587)+O587+(K587*L587*Q587)</f>
        <v>0</v>
      </c>
      <c r="S587" s="53"/>
      <c r="T587" s="53"/>
      <c r="U587" s="52">
        <f>S587*T587</f>
        <v>0</v>
      </c>
      <c r="V587" s="53"/>
      <c r="W587" s="53"/>
      <c r="X587" s="52">
        <f t="shared" si="271"/>
        <v>0</v>
      </c>
      <c r="Y587" s="53"/>
      <c r="Z587" s="53"/>
      <c r="AA587" s="52">
        <f t="shared" si="272"/>
        <v>0</v>
      </c>
      <c r="AB587" s="53"/>
      <c r="AC587" s="53"/>
      <c r="AD587" s="52">
        <f t="shared" si="273"/>
        <v>0</v>
      </c>
      <c r="AE587" s="53"/>
      <c r="AF587" s="53"/>
      <c r="AG587" s="52">
        <f t="shared" si="274"/>
        <v>0</v>
      </c>
      <c r="AH587" s="53"/>
      <c r="AI587" s="53"/>
      <c r="AJ587" s="52">
        <f t="shared" si="275"/>
        <v>0</v>
      </c>
      <c r="AK587" s="52"/>
      <c r="AL587" s="359">
        <f t="shared" si="266"/>
        <v>0</v>
      </c>
      <c r="AM587" s="966"/>
      <c r="AN587" s="966"/>
      <c r="AO587" s="966"/>
      <c r="AP587" s="966"/>
      <c r="AQ587" s="50"/>
      <c r="AR587" s="968"/>
      <c r="AS587" s="970"/>
      <c r="AT587" s="567"/>
    </row>
    <row r="588" spans="1:46" s="150" customFormat="1" ht="38.25" customHeight="1" thickBot="1">
      <c r="A588" s="1157" t="s">
        <v>1397</v>
      </c>
      <c r="B588" s="1158"/>
      <c r="C588" s="1158"/>
      <c r="D588" s="1158"/>
      <c r="E588" s="1158"/>
      <c r="F588" s="1159"/>
      <c r="G588" s="213"/>
      <c r="H588" s="212"/>
      <c r="I588" s="212"/>
      <c r="J588" s="212"/>
      <c r="K588" s="212"/>
      <c r="L588" s="212"/>
      <c r="M588" s="212"/>
      <c r="N588" s="212"/>
      <c r="O588" s="212"/>
      <c r="P588" s="212"/>
      <c r="Q588" s="212"/>
      <c r="R588" s="212"/>
      <c r="S588" s="212"/>
      <c r="T588" s="212"/>
      <c r="U588" s="212"/>
      <c r="V588" s="212"/>
      <c r="W588" s="212"/>
      <c r="X588" s="212">
        <f t="shared" si="271"/>
        <v>0</v>
      </c>
      <c r="Y588" s="212"/>
      <c r="Z588" s="212"/>
      <c r="AA588" s="212">
        <f t="shared" si="272"/>
        <v>0</v>
      </c>
      <c r="AB588" s="212"/>
      <c r="AC588" s="212"/>
      <c r="AD588" s="212">
        <f t="shared" si="273"/>
        <v>0</v>
      </c>
      <c r="AE588" s="212"/>
      <c r="AF588" s="212"/>
      <c r="AG588" s="212">
        <f t="shared" si="274"/>
        <v>0</v>
      </c>
      <c r="AH588" s="212"/>
      <c r="AI588" s="212"/>
      <c r="AJ588" s="212">
        <f t="shared" si="275"/>
        <v>0</v>
      </c>
      <c r="AK588" s="212"/>
      <c r="AL588" s="51">
        <f t="shared" si="266"/>
        <v>0</v>
      </c>
      <c r="AM588" s="212"/>
      <c r="AN588" s="212"/>
      <c r="AO588" s="212"/>
      <c r="AP588" s="211"/>
      <c r="AQ588" s="50"/>
      <c r="AR588" s="158"/>
      <c r="AS588" s="157"/>
      <c r="AT588" s="563"/>
    </row>
    <row r="589" spans="1:46" ht="29.25" customHeight="1" thickBot="1">
      <c r="A589" s="971" t="s">
        <v>534</v>
      </c>
      <c r="B589" s="958" t="s">
        <v>105</v>
      </c>
      <c r="C589" s="961" t="s">
        <v>1398</v>
      </c>
      <c r="D589" s="1171" t="s">
        <v>429</v>
      </c>
      <c r="E589" s="547">
        <v>2017</v>
      </c>
      <c r="F589" s="545" t="s">
        <v>533</v>
      </c>
      <c r="G589" s="134"/>
      <c r="H589" s="335"/>
      <c r="I589" s="335"/>
      <c r="J589" s="337">
        <f t="shared" ref="J589:J596" si="276">G589*H589*I589</f>
        <v>0</v>
      </c>
      <c r="K589" s="336"/>
      <c r="L589" s="335"/>
      <c r="M589" s="335"/>
      <c r="N589" s="335"/>
      <c r="O589" s="335"/>
      <c r="P589" s="335"/>
      <c r="Q589" s="335"/>
      <c r="R589" s="129">
        <f t="shared" ref="R589:R596" si="277">(K589*L589*M589*N589)+(K589*L589*P589)+O589+(K589*L589*Q589)</f>
        <v>0</v>
      </c>
      <c r="S589" s="134"/>
      <c r="T589" s="134"/>
      <c r="U589" s="129">
        <f t="shared" ref="U589:U596" si="278">S589*T589</f>
        <v>0</v>
      </c>
      <c r="V589" s="134"/>
      <c r="W589" s="134"/>
      <c r="X589" s="129">
        <f t="shared" si="271"/>
        <v>0</v>
      </c>
      <c r="Y589" s="134"/>
      <c r="Z589" s="134"/>
      <c r="AA589" s="129">
        <f t="shared" si="272"/>
        <v>0</v>
      </c>
      <c r="AB589" s="134"/>
      <c r="AC589" s="134"/>
      <c r="AD589" s="129">
        <f t="shared" si="273"/>
        <v>0</v>
      </c>
      <c r="AE589" s="134"/>
      <c r="AF589" s="134"/>
      <c r="AG589" s="129">
        <f t="shared" si="274"/>
        <v>0</v>
      </c>
      <c r="AH589" s="134"/>
      <c r="AI589" s="134"/>
      <c r="AJ589" s="129">
        <f t="shared" si="275"/>
        <v>0</v>
      </c>
      <c r="AK589" s="129"/>
      <c r="AL589" s="345">
        <f t="shared" si="266"/>
        <v>0</v>
      </c>
      <c r="AM589" s="964">
        <f>SUM(AL589:AL592)</f>
        <v>0</v>
      </c>
      <c r="AN589" s="964"/>
      <c r="AO589" s="964"/>
      <c r="AP589" s="964">
        <f>AM589-AN589-AO589</f>
        <v>0</v>
      </c>
      <c r="AQ589" s="50"/>
      <c r="AR589" s="967"/>
      <c r="AS589" s="969"/>
      <c r="AT589" s="567"/>
    </row>
    <row r="590" spans="1:46" ht="26.25" customHeight="1" thickBot="1">
      <c r="A590" s="972"/>
      <c r="B590" s="959"/>
      <c r="C590" s="962"/>
      <c r="D590" s="1172"/>
      <c r="E590" s="71">
        <v>2017</v>
      </c>
      <c r="F590" s="210" t="s">
        <v>532</v>
      </c>
      <c r="G590" s="61"/>
      <c r="H590" s="62"/>
      <c r="I590" s="62"/>
      <c r="J590" s="64">
        <f t="shared" si="276"/>
        <v>0</v>
      </c>
      <c r="K590" s="63"/>
      <c r="L590" s="62"/>
      <c r="M590" s="62"/>
      <c r="N590" s="62"/>
      <c r="O590" s="62"/>
      <c r="P590" s="62"/>
      <c r="Q590" s="62"/>
      <c r="R590" s="60">
        <f t="shared" si="277"/>
        <v>0</v>
      </c>
      <c r="S590" s="61"/>
      <c r="T590" s="61"/>
      <c r="U590" s="60">
        <f t="shared" si="278"/>
        <v>0</v>
      </c>
      <c r="V590" s="61"/>
      <c r="W590" s="61"/>
      <c r="X590" s="60">
        <f t="shared" si="271"/>
        <v>0</v>
      </c>
      <c r="Y590" s="61"/>
      <c r="Z590" s="61"/>
      <c r="AA590" s="60">
        <f t="shared" si="272"/>
        <v>0</v>
      </c>
      <c r="AB590" s="61"/>
      <c r="AC590" s="61"/>
      <c r="AD590" s="60">
        <f t="shared" si="273"/>
        <v>0</v>
      </c>
      <c r="AE590" s="61"/>
      <c r="AF590" s="61"/>
      <c r="AG590" s="60">
        <f t="shared" si="274"/>
        <v>0</v>
      </c>
      <c r="AH590" s="61"/>
      <c r="AI590" s="61"/>
      <c r="AJ590" s="60">
        <f t="shared" si="275"/>
        <v>0</v>
      </c>
      <c r="AK590" s="60"/>
      <c r="AL590" s="51">
        <f t="shared" si="266"/>
        <v>0</v>
      </c>
      <c r="AM590" s="965"/>
      <c r="AN590" s="965"/>
      <c r="AO590" s="965"/>
      <c r="AP590" s="965"/>
      <c r="AQ590" s="50"/>
      <c r="AR590" s="968"/>
      <c r="AS590" s="970"/>
      <c r="AT590" s="567"/>
    </row>
    <row r="591" spans="1:46" ht="26.25" customHeight="1" thickBot="1">
      <c r="A591" s="972"/>
      <c r="B591" s="959"/>
      <c r="C591" s="962"/>
      <c r="D591" s="1172"/>
      <c r="E591" s="71">
        <v>2018</v>
      </c>
      <c r="F591" s="210" t="s">
        <v>531</v>
      </c>
      <c r="G591" s="61"/>
      <c r="H591" s="62"/>
      <c r="I591" s="62"/>
      <c r="J591" s="64">
        <f t="shared" si="276"/>
        <v>0</v>
      </c>
      <c r="K591" s="63"/>
      <c r="L591" s="62"/>
      <c r="M591" s="62"/>
      <c r="N591" s="62"/>
      <c r="O591" s="62"/>
      <c r="P591" s="62"/>
      <c r="Q591" s="62"/>
      <c r="R591" s="60">
        <f t="shared" si="277"/>
        <v>0</v>
      </c>
      <c r="S591" s="61"/>
      <c r="T591" s="61"/>
      <c r="U591" s="60">
        <f t="shared" si="278"/>
        <v>0</v>
      </c>
      <c r="V591" s="61"/>
      <c r="W591" s="61"/>
      <c r="X591" s="60">
        <f t="shared" si="271"/>
        <v>0</v>
      </c>
      <c r="Y591" s="61"/>
      <c r="Z591" s="61"/>
      <c r="AA591" s="60">
        <f t="shared" si="272"/>
        <v>0</v>
      </c>
      <c r="AB591" s="61"/>
      <c r="AC591" s="61"/>
      <c r="AD591" s="60">
        <f t="shared" si="273"/>
        <v>0</v>
      </c>
      <c r="AE591" s="61"/>
      <c r="AF591" s="61"/>
      <c r="AG591" s="60">
        <f t="shared" si="274"/>
        <v>0</v>
      </c>
      <c r="AH591" s="61"/>
      <c r="AI591" s="61"/>
      <c r="AJ591" s="60">
        <f t="shared" si="275"/>
        <v>0</v>
      </c>
      <c r="AK591" s="60"/>
      <c r="AL591" s="51">
        <f t="shared" si="266"/>
        <v>0</v>
      </c>
      <c r="AM591" s="965"/>
      <c r="AN591" s="965"/>
      <c r="AO591" s="965"/>
      <c r="AP591" s="965"/>
      <c r="AQ591" s="50"/>
      <c r="AR591" s="968"/>
      <c r="AS591" s="970"/>
      <c r="AT591" s="567"/>
    </row>
    <row r="592" spans="1:46" ht="27.75" customHeight="1" thickBot="1">
      <c r="A592" s="1023"/>
      <c r="B592" s="960"/>
      <c r="C592" s="963"/>
      <c r="D592" s="1173"/>
      <c r="E592" s="71">
        <v>2018</v>
      </c>
      <c r="F592" s="538" t="s">
        <v>530</v>
      </c>
      <c r="G592" s="58"/>
      <c r="H592" s="53"/>
      <c r="I592" s="53"/>
      <c r="J592" s="57">
        <f t="shared" si="276"/>
        <v>0</v>
      </c>
      <c r="K592" s="56"/>
      <c r="L592" s="55"/>
      <c r="M592" s="53"/>
      <c r="N592" s="53"/>
      <c r="O592" s="53"/>
      <c r="P592" s="53"/>
      <c r="Q592" s="53"/>
      <c r="R592" s="54">
        <f t="shared" si="277"/>
        <v>0</v>
      </c>
      <c r="S592" s="53"/>
      <c r="T592" s="53"/>
      <c r="U592" s="52">
        <f t="shared" si="278"/>
        <v>0</v>
      </c>
      <c r="V592" s="53"/>
      <c r="W592" s="53"/>
      <c r="X592" s="52">
        <f t="shared" si="271"/>
        <v>0</v>
      </c>
      <c r="Y592" s="53"/>
      <c r="Z592" s="53"/>
      <c r="AA592" s="52">
        <f t="shared" si="272"/>
        <v>0</v>
      </c>
      <c r="AB592" s="53"/>
      <c r="AC592" s="53"/>
      <c r="AD592" s="52">
        <f t="shared" si="273"/>
        <v>0</v>
      </c>
      <c r="AE592" s="53"/>
      <c r="AF592" s="53"/>
      <c r="AG592" s="52">
        <f t="shared" si="274"/>
        <v>0</v>
      </c>
      <c r="AH592" s="53"/>
      <c r="AI592" s="53"/>
      <c r="AJ592" s="52">
        <f t="shared" si="275"/>
        <v>0</v>
      </c>
      <c r="AK592" s="52"/>
      <c r="AL592" s="51">
        <f t="shared" si="266"/>
        <v>0</v>
      </c>
      <c r="AM592" s="966"/>
      <c r="AN592" s="966"/>
      <c r="AO592" s="966"/>
      <c r="AP592" s="966"/>
      <c r="AQ592" s="50"/>
      <c r="AR592" s="968"/>
      <c r="AS592" s="970"/>
      <c r="AT592" s="567"/>
    </row>
    <row r="593" spans="1:46" ht="14.25" customHeight="1" thickBot="1">
      <c r="A593" s="971" t="s">
        <v>529</v>
      </c>
      <c r="B593" s="958" t="s">
        <v>105</v>
      </c>
      <c r="C593" s="961" t="s">
        <v>528</v>
      </c>
      <c r="D593" s="1171" t="s">
        <v>429</v>
      </c>
      <c r="E593" s="71">
        <v>2017</v>
      </c>
      <c r="F593" s="168" t="s">
        <v>106</v>
      </c>
      <c r="G593" s="67"/>
      <c r="H593" s="68"/>
      <c r="I593" s="68"/>
      <c r="J593" s="70">
        <f t="shared" si="276"/>
        <v>0</v>
      </c>
      <c r="K593" s="69"/>
      <c r="L593" s="68"/>
      <c r="M593" s="68"/>
      <c r="N593" s="68"/>
      <c r="O593" s="68"/>
      <c r="P593" s="68"/>
      <c r="Q593" s="68"/>
      <c r="R593" s="66">
        <f t="shared" si="277"/>
        <v>0</v>
      </c>
      <c r="S593" s="67"/>
      <c r="T593" s="67"/>
      <c r="U593" s="66">
        <f t="shared" si="278"/>
        <v>0</v>
      </c>
      <c r="V593" s="67"/>
      <c r="W593" s="67"/>
      <c r="X593" s="66">
        <f t="shared" si="271"/>
        <v>0</v>
      </c>
      <c r="Y593" s="67"/>
      <c r="Z593" s="67"/>
      <c r="AA593" s="66">
        <f t="shared" si="272"/>
        <v>0</v>
      </c>
      <c r="AB593" s="67"/>
      <c r="AC593" s="67"/>
      <c r="AD593" s="66">
        <f t="shared" si="273"/>
        <v>0</v>
      </c>
      <c r="AE593" s="67"/>
      <c r="AF593" s="67"/>
      <c r="AG593" s="66">
        <f t="shared" si="274"/>
        <v>0</v>
      </c>
      <c r="AH593" s="67"/>
      <c r="AI593" s="67"/>
      <c r="AJ593" s="66">
        <f t="shared" si="275"/>
        <v>0</v>
      </c>
      <c r="AK593" s="66"/>
      <c r="AL593" s="51">
        <f t="shared" si="266"/>
        <v>0</v>
      </c>
      <c r="AM593" s="964">
        <f>SUM(AL593:AL596)</f>
        <v>0</v>
      </c>
      <c r="AN593" s="964"/>
      <c r="AO593" s="964"/>
      <c r="AP593" s="964">
        <f>AM593-AN593-AO593</f>
        <v>0</v>
      </c>
      <c r="AQ593" s="50"/>
      <c r="AR593" s="968"/>
      <c r="AS593" s="970"/>
      <c r="AT593" s="567"/>
    </row>
    <row r="594" spans="1:46" ht="12.75" customHeight="1" thickBot="1">
      <c r="A594" s="972"/>
      <c r="B594" s="959"/>
      <c r="C594" s="962"/>
      <c r="D594" s="1172"/>
      <c r="E594" s="71">
        <v>2017</v>
      </c>
      <c r="F594" s="210" t="s">
        <v>106</v>
      </c>
      <c r="G594" s="61"/>
      <c r="H594" s="62"/>
      <c r="I594" s="62"/>
      <c r="J594" s="64">
        <f t="shared" si="276"/>
        <v>0</v>
      </c>
      <c r="K594" s="63"/>
      <c r="L594" s="62"/>
      <c r="M594" s="62"/>
      <c r="N594" s="62"/>
      <c r="O594" s="62"/>
      <c r="P594" s="62"/>
      <c r="Q594" s="62"/>
      <c r="R594" s="60">
        <f t="shared" si="277"/>
        <v>0</v>
      </c>
      <c r="S594" s="61"/>
      <c r="T594" s="61"/>
      <c r="U594" s="60">
        <f t="shared" si="278"/>
        <v>0</v>
      </c>
      <c r="V594" s="61"/>
      <c r="W594" s="61"/>
      <c r="X594" s="60">
        <f t="shared" si="271"/>
        <v>0</v>
      </c>
      <c r="Y594" s="61"/>
      <c r="Z594" s="61"/>
      <c r="AA594" s="60">
        <f t="shared" si="272"/>
        <v>0</v>
      </c>
      <c r="AB594" s="61"/>
      <c r="AC594" s="61"/>
      <c r="AD594" s="60">
        <f t="shared" si="273"/>
        <v>0</v>
      </c>
      <c r="AE594" s="61"/>
      <c r="AF594" s="61"/>
      <c r="AG594" s="60">
        <f t="shared" si="274"/>
        <v>0</v>
      </c>
      <c r="AH594" s="61"/>
      <c r="AI594" s="61"/>
      <c r="AJ594" s="60">
        <f t="shared" si="275"/>
        <v>0</v>
      </c>
      <c r="AK594" s="60"/>
      <c r="AL594" s="51">
        <f t="shared" si="266"/>
        <v>0</v>
      </c>
      <c r="AM594" s="965"/>
      <c r="AN594" s="965"/>
      <c r="AO594" s="965"/>
      <c r="AP594" s="965"/>
      <c r="AQ594" s="50"/>
      <c r="AR594" s="968"/>
      <c r="AS594" s="970"/>
      <c r="AT594" s="567"/>
    </row>
    <row r="595" spans="1:46" ht="13.5" customHeight="1" thickBot="1">
      <c r="A595" s="1023"/>
      <c r="B595" s="959"/>
      <c r="C595" s="962"/>
      <c r="D595" s="1172"/>
      <c r="E595" s="71">
        <v>2018</v>
      </c>
      <c r="F595" s="210" t="s">
        <v>110</v>
      </c>
      <c r="G595" s="58"/>
      <c r="H595" s="55"/>
      <c r="I595" s="55"/>
      <c r="J595" s="64">
        <f t="shared" si="276"/>
        <v>0</v>
      </c>
      <c r="K595" s="56"/>
      <c r="L595" s="55"/>
      <c r="M595" s="55"/>
      <c r="N595" s="55"/>
      <c r="O595" s="55"/>
      <c r="P595" s="55"/>
      <c r="Q595" s="55"/>
      <c r="R595" s="60">
        <f t="shared" si="277"/>
        <v>0</v>
      </c>
      <c r="S595" s="58"/>
      <c r="T595" s="58"/>
      <c r="U595" s="60">
        <f t="shared" si="278"/>
        <v>0</v>
      </c>
      <c r="V595" s="58"/>
      <c r="W595" s="58"/>
      <c r="X595" s="60">
        <f t="shared" si="271"/>
        <v>0</v>
      </c>
      <c r="Y595" s="58"/>
      <c r="Z595" s="58"/>
      <c r="AA595" s="60">
        <f t="shared" si="272"/>
        <v>0</v>
      </c>
      <c r="AB595" s="58"/>
      <c r="AC595" s="58"/>
      <c r="AD595" s="60">
        <f t="shared" si="273"/>
        <v>0</v>
      </c>
      <c r="AE595" s="58"/>
      <c r="AF595" s="58"/>
      <c r="AG595" s="60">
        <f t="shared" si="274"/>
        <v>0</v>
      </c>
      <c r="AH595" s="58"/>
      <c r="AI595" s="58"/>
      <c r="AJ595" s="60">
        <f t="shared" si="275"/>
        <v>0</v>
      </c>
      <c r="AK595" s="60"/>
      <c r="AL595" s="51">
        <f t="shared" si="266"/>
        <v>0</v>
      </c>
      <c r="AM595" s="965"/>
      <c r="AN595" s="965"/>
      <c r="AO595" s="965"/>
      <c r="AP595" s="965"/>
      <c r="AQ595" s="50"/>
      <c r="AR595" s="968"/>
      <c r="AS595" s="970"/>
      <c r="AT595" s="567"/>
    </row>
    <row r="596" spans="1:46" ht="18" customHeight="1" thickBot="1">
      <c r="A596" s="973"/>
      <c r="B596" s="960"/>
      <c r="C596" s="963"/>
      <c r="D596" s="1173"/>
      <c r="E596" s="71">
        <v>2018</v>
      </c>
      <c r="F596" s="538" t="s">
        <v>109</v>
      </c>
      <c r="G596" s="126"/>
      <c r="H596" s="152"/>
      <c r="I596" s="152"/>
      <c r="J596" s="154">
        <f t="shared" si="276"/>
        <v>0</v>
      </c>
      <c r="K596" s="153"/>
      <c r="L596" s="152"/>
      <c r="M596" s="152"/>
      <c r="N596" s="152"/>
      <c r="O596" s="152"/>
      <c r="P596" s="152"/>
      <c r="Q596" s="152"/>
      <c r="R596" s="54">
        <f t="shared" si="277"/>
        <v>0</v>
      </c>
      <c r="S596" s="126"/>
      <c r="T596" s="126"/>
      <c r="U596" s="54">
        <f t="shared" si="278"/>
        <v>0</v>
      </c>
      <c r="V596" s="126"/>
      <c r="W596" s="126"/>
      <c r="X596" s="54">
        <f t="shared" si="271"/>
        <v>0</v>
      </c>
      <c r="Y596" s="126"/>
      <c r="Z596" s="126"/>
      <c r="AA596" s="54">
        <f t="shared" si="272"/>
        <v>0</v>
      </c>
      <c r="AB596" s="126"/>
      <c r="AC596" s="126"/>
      <c r="AD596" s="54">
        <f t="shared" si="273"/>
        <v>0</v>
      </c>
      <c r="AE596" s="126"/>
      <c r="AF596" s="126"/>
      <c r="AG596" s="54">
        <f t="shared" si="274"/>
        <v>0</v>
      </c>
      <c r="AH596" s="126"/>
      <c r="AI596" s="126"/>
      <c r="AJ596" s="54">
        <f t="shared" si="275"/>
        <v>0</v>
      </c>
      <c r="AK596" s="52"/>
      <c r="AL596" s="51">
        <f t="shared" si="266"/>
        <v>0</v>
      </c>
      <c r="AM596" s="966"/>
      <c r="AN596" s="966"/>
      <c r="AO596" s="966"/>
      <c r="AP596" s="966"/>
      <c r="AQ596" s="50"/>
      <c r="AR596" s="984"/>
      <c r="AS596" s="985"/>
      <c r="AT596" s="567"/>
    </row>
    <row r="597" spans="1:46" s="150" customFormat="1" ht="33" customHeight="1" thickBot="1">
      <c r="A597" s="1157" t="s">
        <v>527</v>
      </c>
      <c r="B597" s="1158"/>
      <c r="C597" s="1158"/>
      <c r="D597" s="1158"/>
      <c r="E597" s="1158"/>
      <c r="F597" s="1159"/>
      <c r="G597" s="142"/>
      <c r="H597" s="144"/>
      <c r="I597" s="144"/>
      <c r="J597" s="149"/>
      <c r="K597" s="148"/>
      <c r="L597" s="141"/>
      <c r="M597" s="141"/>
      <c r="N597" s="141"/>
      <c r="O597" s="141"/>
      <c r="P597" s="147"/>
      <c r="Q597" s="147"/>
      <c r="R597" s="141"/>
      <c r="S597" s="147"/>
      <c r="T597" s="147"/>
      <c r="U597" s="88"/>
      <c r="V597" s="144"/>
      <c r="W597" s="144"/>
      <c r="X597" s="88">
        <f t="shared" si="271"/>
        <v>0</v>
      </c>
      <c r="Y597" s="144"/>
      <c r="Z597" s="144"/>
      <c r="AA597" s="88">
        <f t="shared" si="272"/>
        <v>0</v>
      </c>
      <c r="AB597" s="144"/>
      <c r="AC597" s="144"/>
      <c r="AD597" s="88">
        <f t="shared" si="273"/>
        <v>0</v>
      </c>
      <c r="AE597" s="144"/>
      <c r="AF597" s="144"/>
      <c r="AG597" s="88">
        <f t="shared" si="274"/>
        <v>0</v>
      </c>
      <c r="AH597" s="144"/>
      <c r="AI597" s="144"/>
      <c r="AJ597" s="88">
        <f t="shared" si="275"/>
        <v>0</v>
      </c>
      <c r="AK597" s="88"/>
      <c r="AL597" s="51">
        <f t="shared" si="266"/>
        <v>0</v>
      </c>
      <c r="AM597" s="145"/>
      <c r="AN597" s="144"/>
      <c r="AO597" s="144"/>
      <c r="AP597" s="143"/>
      <c r="AQ597" s="50"/>
      <c r="AR597" s="142"/>
      <c r="AS597" s="141"/>
      <c r="AT597" s="563"/>
    </row>
    <row r="598" spans="1:46" ht="14.25" customHeight="1" thickBot="1">
      <c r="A598" s="971" t="s">
        <v>1374</v>
      </c>
      <c r="B598" s="958" t="s">
        <v>105</v>
      </c>
      <c r="C598" s="961" t="s">
        <v>526</v>
      </c>
      <c r="D598" s="1171" t="s">
        <v>429</v>
      </c>
      <c r="E598" s="71">
        <v>2017</v>
      </c>
      <c r="F598" s="168" t="s">
        <v>106</v>
      </c>
      <c r="G598" s="67"/>
      <c r="H598" s="68"/>
      <c r="I598" s="68"/>
      <c r="J598" s="70">
        <f>G598*H598*I598</f>
        <v>0</v>
      </c>
      <c r="K598" s="69"/>
      <c r="L598" s="68"/>
      <c r="M598" s="68"/>
      <c r="N598" s="68"/>
      <c r="O598" s="68"/>
      <c r="P598" s="68"/>
      <c r="Q598" s="68"/>
      <c r="R598" s="66">
        <f>(K598*L598*M598*N598)+(K598*L598*P598)+O598+(K598*L598*Q598)</f>
        <v>0</v>
      </c>
      <c r="S598" s="67"/>
      <c r="T598" s="67"/>
      <c r="U598" s="66">
        <f>S598*T598</f>
        <v>0</v>
      </c>
      <c r="V598" s="67"/>
      <c r="W598" s="67"/>
      <c r="X598" s="66">
        <f t="shared" si="271"/>
        <v>0</v>
      </c>
      <c r="Y598" s="67"/>
      <c r="Z598" s="67"/>
      <c r="AA598" s="66">
        <f t="shared" si="272"/>
        <v>0</v>
      </c>
      <c r="AB598" s="67"/>
      <c r="AC598" s="67"/>
      <c r="AD598" s="66">
        <f t="shared" si="273"/>
        <v>0</v>
      </c>
      <c r="AE598" s="67"/>
      <c r="AF598" s="67"/>
      <c r="AG598" s="66">
        <f t="shared" si="274"/>
        <v>0</v>
      </c>
      <c r="AH598" s="67"/>
      <c r="AI598" s="67"/>
      <c r="AJ598" s="66">
        <f t="shared" si="275"/>
        <v>0</v>
      </c>
      <c r="AK598" s="66"/>
      <c r="AL598" s="51">
        <f t="shared" si="266"/>
        <v>0</v>
      </c>
      <c r="AM598" s="964">
        <f>SUM(AL598:AL601)</f>
        <v>0</v>
      </c>
      <c r="AN598" s="964"/>
      <c r="AO598" s="964"/>
      <c r="AP598" s="964">
        <f>AM598-AN598-AO598</f>
        <v>0</v>
      </c>
      <c r="AQ598" s="50"/>
      <c r="AR598" s="967"/>
      <c r="AS598" s="969"/>
      <c r="AT598" s="567"/>
    </row>
    <row r="599" spans="1:46" ht="14.25" customHeight="1" thickBot="1">
      <c r="A599" s="972"/>
      <c r="B599" s="959"/>
      <c r="C599" s="962"/>
      <c r="D599" s="1172"/>
      <c r="E599" s="71">
        <v>2017</v>
      </c>
      <c r="F599" s="210" t="s">
        <v>525</v>
      </c>
      <c r="G599" s="61"/>
      <c r="H599" s="62"/>
      <c r="I599" s="62"/>
      <c r="J599" s="64">
        <f>G599*H599*I599</f>
        <v>0</v>
      </c>
      <c r="K599" s="63"/>
      <c r="L599" s="62"/>
      <c r="M599" s="62"/>
      <c r="N599" s="62"/>
      <c r="O599" s="62"/>
      <c r="P599" s="62"/>
      <c r="Q599" s="62"/>
      <c r="R599" s="60">
        <f>(K599*L599*M599*N599)+(K599*L599*P599)+O599+(K599*L599*Q599)</f>
        <v>0</v>
      </c>
      <c r="S599" s="61"/>
      <c r="T599" s="61"/>
      <c r="U599" s="60">
        <f>S599*T599</f>
        <v>0</v>
      </c>
      <c r="V599" s="61"/>
      <c r="W599" s="61"/>
      <c r="X599" s="60">
        <f t="shared" si="271"/>
        <v>0</v>
      </c>
      <c r="Y599" s="61"/>
      <c r="Z599" s="61"/>
      <c r="AA599" s="60">
        <f t="shared" si="272"/>
        <v>0</v>
      </c>
      <c r="AB599" s="61"/>
      <c r="AC599" s="61"/>
      <c r="AD599" s="60">
        <f t="shared" si="273"/>
        <v>0</v>
      </c>
      <c r="AE599" s="61"/>
      <c r="AF599" s="61"/>
      <c r="AG599" s="60">
        <f t="shared" si="274"/>
        <v>0</v>
      </c>
      <c r="AH599" s="61"/>
      <c r="AI599" s="61"/>
      <c r="AJ599" s="60">
        <f t="shared" si="275"/>
        <v>0</v>
      </c>
      <c r="AK599" s="60"/>
      <c r="AL599" s="51">
        <f t="shared" si="266"/>
        <v>0</v>
      </c>
      <c r="AM599" s="965"/>
      <c r="AN599" s="965"/>
      <c r="AO599" s="965"/>
      <c r="AP599" s="965"/>
      <c r="AQ599" s="50"/>
      <c r="AR599" s="968"/>
      <c r="AS599" s="970"/>
      <c r="AT599" s="567"/>
    </row>
    <row r="600" spans="1:46" ht="39.75" customHeight="1" thickBot="1">
      <c r="A600" s="1023"/>
      <c r="B600" s="959"/>
      <c r="C600" s="962"/>
      <c r="D600" s="1172"/>
      <c r="E600" s="71">
        <v>2018</v>
      </c>
      <c r="F600" s="210" t="s">
        <v>107</v>
      </c>
      <c r="G600" s="61"/>
      <c r="H600" s="62"/>
      <c r="I600" s="62"/>
      <c r="J600" s="64">
        <f>G600*H600*I600</f>
        <v>0</v>
      </c>
      <c r="K600" s="63"/>
      <c r="L600" s="62"/>
      <c r="M600" s="62"/>
      <c r="N600" s="62"/>
      <c r="O600" s="62"/>
      <c r="P600" s="62"/>
      <c r="Q600" s="62"/>
      <c r="R600" s="60">
        <f>(K600*L600*M600*N600)+(K600*L600*P600)+O600+(K600*L600*Q600)</f>
        <v>0</v>
      </c>
      <c r="S600" s="61"/>
      <c r="T600" s="61"/>
      <c r="U600" s="60">
        <f>S600*T600</f>
        <v>0</v>
      </c>
      <c r="V600" s="61"/>
      <c r="W600" s="61"/>
      <c r="X600" s="60">
        <f t="shared" si="271"/>
        <v>0</v>
      </c>
      <c r="Y600" s="61"/>
      <c r="Z600" s="61"/>
      <c r="AA600" s="60">
        <f t="shared" si="272"/>
        <v>0</v>
      </c>
      <c r="AB600" s="61"/>
      <c r="AC600" s="61"/>
      <c r="AD600" s="60">
        <f t="shared" si="273"/>
        <v>0</v>
      </c>
      <c r="AE600" s="61"/>
      <c r="AF600" s="61"/>
      <c r="AG600" s="60">
        <f t="shared" si="274"/>
        <v>0</v>
      </c>
      <c r="AH600" s="61"/>
      <c r="AI600" s="61"/>
      <c r="AJ600" s="60">
        <f t="shared" si="275"/>
        <v>0</v>
      </c>
      <c r="AK600" s="60"/>
      <c r="AL600" s="51">
        <f t="shared" si="266"/>
        <v>0</v>
      </c>
      <c r="AM600" s="965"/>
      <c r="AN600" s="965"/>
      <c r="AO600" s="965"/>
      <c r="AP600" s="965"/>
      <c r="AQ600" s="50"/>
      <c r="AR600" s="968"/>
      <c r="AS600" s="970"/>
      <c r="AT600" s="567"/>
    </row>
    <row r="601" spans="1:46" ht="13.5" customHeight="1" thickBot="1">
      <c r="A601" s="973"/>
      <c r="B601" s="960"/>
      <c r="C601" s="963"/>
      <c r="D601" s="1173"/>
      <c r="E601" s="71">
        <v>2018</v>
      </c>
      <c r="F601" s="538" t="s">
        <v>106</v>
      </c>
      <c r="G601" s="58"/>
      <c r="H601" s="53"/>
      <c r="I601" s="53"/>
      <c r="J601" s="57">
        <f>G601*H601*I601</f>
        <v>0</v>
      </c>
      <c r="K601" s="56"/>
      <c r="L601" s="55"/>
      <c r="M601" s="53"/>
      <c r="N601" s="53"/>
      <c r="O601" s="53"/>
      <c r="P601" s="53"/>
      <c r="Q601" s="53"/>
      <c r="R601" s="54">
        <f>(K601*L601*M601*N601)+(K601*L601*P601)+O601+(K601*L601*Q601)</f>
        <v>0</v>
      </c>
      <c r="S601" s="53"/>
      <c r="T601" s="53"/>
      <c r="U601" s="52">
        <f>S601*T601</f>
        <v>0</v>
      </c>
      <c r="V601" s="53"/>
      <c r="W601" s="53"/>
      <c r="X601" s="52">
        <f t="shared" si="271"/>
        <v>0</v>
      </c>
      <c r="Y601" s="53"/>
      <c r="Z601" s="53"/>
      <c r="AA601" s="52">
        <f t="shared" si="272"/>
        <v>0</v>
      </c>
      <c r="AB601" s="53"/>
      <c r="AC601" s="53"/>
      <c r="AD601" s="52">
        <f t="shared" si="273"/>
        <v>0</v>
      </c>
      <c r="AE601" s="53"/>
      <c r="AF601" s="53"/>
      <c r="AG601" s="52">
        <f t="shared" si="274"/>
        <v>0</v>
      </c>
      <c r="AH601" s="53"/>
      <c r="AI601" s="53"/>
      <c r="AJ601" s="52">
        <f t="shared" si="275"/>
        <v>0</v>
      </c>
      <c r="AK601" s="52"/>
      <c r="AL601" s="51">
        <f t="shared" si="266"/>
        <v>0</v>
      </c>
      <c r="AM601" s="966"/>
      <c r="AN601" s="966"/>
      <c r="AO601" s="966"/>
      <c r="AP601" s="966"/>
      <c r="AQ601" s="50"/>
      <c r="AR601" s="968"/>
      <c r="AS601" s="970"/>
      <c r="AT601" s="567"/>
    </row>
    <row r="602" spans="1:46" s="150" customFormat="1" ht="33" customHeight="1" thickBot="1">
      <c r="A602" s="1240" t="s">
        <v>524</v>
      </c>
      <c r="B602" s="1241"/>
      <c r="C602" s="1241"/>
      <c r="D602" s="1241"/>
      <c r="E602" s="1241"/>
      <c r="F602" s="1241"/>
      <c r="G602" s="389"/>
      <c r="H602" s="389"/>
      <c r="I602" s="389"/>
      <c r="J602" s="389"/>
      <c r="K602" s="389"/>
      <c r="L602" s="389"/>
      <c r="M602" s="389"/>
      <c r="N602" s="389"/>
      <c r="O602" s="389"/>
      <c r="P602" s="389"/>
      <c r="Q602" s="389"/>
      <c r="R602" s="389"/>
      <c r="S602" s="389"/>
      <c r="T602" s="389"/>
      <c r="U602" s="389"/>
      <c r="V602" s="389"/>
      <c r="W602" s="389"/>
      <c r="X602" s="389"/>
      <c r="Y602" s="389"/>
      <c r="Z602" s="389"/>
      <c r="AA602" s="389"/>
      <c r="AB602" s="389"/>
      <c r="AC602" s="389"/>
      <c r="AD602" s="389"/>
      <c r="AE602" s="389"/>
      <c r="AF602" s="389"/>
      <c r="AG602" s="389"/>
      <c r="AH602" s="389"/>
      <c r="AI602" s="389"/>
      <c r="AJ602" s="389"/>
      <c r="AK602" s="389"/>
      <c r="AL602" s="389"/>
      <c r="AM602" s="389"/>
      <c r="AN602" s="389"/>
      <c r="AO602" s="389"/>
      <c r="AP602" s="390"/>
      <c r="AQ602" s="50"/>
      <c r="AR602" s="158"/>
      <c r="AS602" s="157"/>
      <c r="AT602" s="563"/>
    </row>
    <row r="603" spans="1:46" s="166" customFormat="1" ht="26.25" thickBot="1">
      <c r="A603" s="989" t="s">
        <v>523</v>
      </c>
      <c r="B603" s="989" t="s">
        <v>53</v>
      </c>
      <c r="C603" s="1238" t="s">
        <v>522</v>
      </c>
      <c r="D603" s="1171" t="s">
        <v>429</v>
      </c>
      <c r="E603" s="209">
        <v>2017</v>
      </c>
      <c r="F603" s="65" t="s">
        <v>91</v>
      </c>
      <c r="G603" s="67"/>
      <c r="H603" s="167"/>
      <c r="I603" s="167"/>
      <c r="J603" s="70">
        <f>G603*H603*I603</f>
        <v>0</v>
      </c>
      <c r="K603" s="69"/>
      <c r="L603" s="68"/>
      <c r="M603" s="167"/>
      <c r="N603" s="167"/>
      <c r="O603" s="167"/>
      <c r="P603" s="167"/>
      <c r="Q603" s="167"/>
      <c r="R603" s="66">
        <f>(K603*L603*M603*N603)+(K603*L603*P603)+O603+(K603*L603*Q603)</f>
        <v>0</v>
      </c>
      <c r="S603" s="167"/>
      <c r="T603" s="167"/>
      <c r="U603" s="66">
        <f>S603*T603</f>
        <v>0</v>
      </c>
      <c r="V603" s="167"/>
      <c r="W603" s="167"/>
      <c r="X603" s="66">
        <f>W603*V603</f>
        <v>0</v>
      </c>
      <c r="Y603" s="167"/>
      <c r="Z603" s="167"/>
      <c r="AA603" s="66">
        <f>Y603*Z603</f>
        <v>0</v>
      </c>
      <c r="AB603" s="167"/>
      <c r="AC603" s="167"/>
      <c r="AD603" s="66">
        <f>AB603*AC603</f>
        <v>0</v>
      </c>
      <c r="AE603" s="167"/>
      <c r="AF603" s="167"/>
      <c r="AG603" s="66">
        <f>AE603*AF603</f>
        <v>0</v>
      </c>
      <c r="AH603" s="167"/>
      <c r="AI603" s="167"/>
      <c r="AJ603" s="66">
        <f>AI603+AH603</f>
        <v>0</v>
      </c>
      <c r="AK603" s="66"/>
      <c r="AL603" s="51">
        <f t="shared" ref="AL603:AL628" si="279">AJ603+AG603+AD603+AA603+X603+U603+R603+J603+AK603</f>
        <v>0</v>
      </c>
      <c r="AM603" s="515">
        <f>SUM(AL603:AL603)</f>
        <v>0</v>
      </c>
      <c r="AN603" s="515"/>
      <c r="AO603" s="515"/>
      <c r="AP603" s="533">
        <f>AM603-AN603-AO603</f>
        <v>0</v>
      </c>
      <c r="AQ603" s="50"/>
      <c r="AR603" s="524"/>
      <c r="AS603" s="523"/>
      <c r="AT603" s="565"/>
    </row>
    <row r="604" spans="1:46" s="166" customFormat="1" ht="26.25" thickBot="1">
      <c r="A604" s="990"/>
      <c r="B604" s="990"/>
      <c r="C604" s="1239"/>
      <c r="D604" s="1172"/>
      <c r="E604" s="208">
        <v>2017</v>
      </c>
      <c r="F604" s="65" t="s">
        <v>90</v>
      </c>
      <c r="G604" s="206"/>
      <c r="H604" s="202"/>
      <c r="I604" s="202"/>
      <c r="J604" s="205"/>
      <c r="K604" s="204"/>
      <c r="L604" s="203"/>
      <c r="M604" s="202"/>
      <c r="N604" s="202"/>
      <c r="O604" s="202"/>
      <c r="P604" s="202"/>
      <c r="Q604" s="202"/>
      <c r="R604" s="201"/>
      <c r="S604" s="202"/>
      <c r="T604" s="202"/>
      <c r="U604" s="201"/>
      <c r="V604" s="202"/>
      <c r="W604" s="202"/>
      <c r="X604" s="201"/>
      <c r="Y604" s="202"/>
      <c r="Z604" s="202"/>
      <c r="AA604" s="201"/>
      <c r="AB604" s="202"/>
      <c r="AC604" s="202"/>
      <c r="AD604" s="201"/>
      <c r="AE604" s="202"/>
      <c r="AF604" s="202"/>
      <c r="AG604" s="201"/>
      <c r="AH604" s="202"/>
      <c r="AI604" s="202"/>
      <c r="AJ604" s="201"/>
      <c r="AK604" s="201"/>
      <c r="AL604" s="51">
        <f t="shared" si="279"/>
        <v>0</v>
      </c>
      <c r="AM604" s="200"/>
      <c r="AN604" s="200"/>
      <c r="AO604" s="200"/>
      <c r="AP604" s="199"/>
      <c r="AQ604" s="50"/>
      <c r="AR604" s="539"/>
      <c r="AS604" s="540"/>
      <c r="AT604" s="565"/>
    </row>
    <row r="605" spans="1:46" s="166" customFormat="1" ht="13.5" thickBot="1">
      <c r="A605" s="990"/>
      <c r="B605" s="990"/>
      <c r="C605" s="1239"/>
      <c r="D605" s="1172"/>
      <c r="E605" s="196">
        <v>2018</v>
      </c>
      <c r="F605" s="207" t="s">
        <v>89</v>
      </c>
      <c r="G605" s="206"/>
      <c r="H605" s="202"/>
      <c r="I605" s="202"/>
      <c r="J605" s="205"/>
      <c r="K605" s="204"/>
      <c r="L605" s="203"/>
      <c r="M605" s="202"/>
      <c r="N605" s="202"/>
      <c r="O605" s="202"/>
      <c r="P605" s="202"/>
      <c r="Q605" s="202"/>
      <c r="R605" s="201"/>
      <c r="S605" s="202"/>
      <c r="T605" s="202"/>
      <c r="U605" s="201"/>
      <c r="V605" s="202"/>
      <c r="W605" s="202"/>
      <c r="X605" s="201"/>
      <c r="Y605" s="202"/>
      <c r="Z605" s="202"/>
      <c r="AA605" s="201"/>
      <c r="AB605" s="202"/>
      <c r="AC605" s="202"/>
      <c r="AD605" s="201"/>
      <c r="AE605" s="202"/>
      <c r="AF605" s="202"/>
      <c r="AG605" s="201"/>
      <c r="AH605" s="202"/>
      <c r="AI605" s="202"/>
      <c r="AJ605" s="201"/>
      <c r="AK605" s="201"/>
      <c r="AL605" s="51">
        <f t="shared" si="279"/>
        <v>0</v>
      </c>
      <c r="AM605" s="200"/>
      <c r="AN605" s="200"/>
      <c r="AO605" s="200"/>
      <c r="AP605" s="199"/>
      <c r="AQ605" s="50"/>
      <c r="AR605" s="539"/>
      <c r="AS605" s="540"/>
      <c r="AT605" s="565"/>
    </row>
    <row r="606" spans="1:46" s="166" customFormat="1" ht="13.5" thickBot="1">
      <c r="A606" s="990"/>
      <c r="B606" s="990"/>
      <c r="C606" s="1239"/>
      <c r="D606" s="1173"/>
      <c r="E606" s="196">
        <v>2018</v>
      </c>
      <c r="F606" s="196" t="s">
        <v>89</v>
      </c>
      <c r="G606" s="206"/>
      <c r="H606" s="202"/>
      <c r="I606" s="202"/>
      <c r="J606" s="205"/>
      <c r="K606" s="204"/>
      <c r="L606" s="203"/>
      <c r="M606" s="202"/>
      <c r="N606" s="202"/>
      <c r="O606" s="202"/>
      <c r="P606" s="202"/>
      <c r="Q606" s="202"/>
      <c r="R606" s="201"/>
      <c r="S606" s="202"/>
      <c r="T606" s="202"/>
      <c r="U606" s="201"/>
      <c r="V606" s="202"/>
      <c r="W606" s="202"/>
      <c r="X606" s="201"/>
      <c r="Y606" s="202"/>
      <c r="Z606" s="202"/>
      <c r="AA606" s="201"/>
      <c r="AB606" s="202"/>
      <c r="AC606" s="202"/>
      <c r="AD606" s="201"/>
      <c r="AE606" s="202"/>
      <c r="AF606" s="202"/>
      <c r="AG606" s="201"/>
      <c r="AH606" s="202"/>
      <c r="AI606" s="202"/>
      <c r="AJ606" s="201"/>
      <c r="AK606" s="201"/>
      <c r="AL606" s="51">
        <f t="shared" si="279"/>
        <v>0</v>
      </c>
      <c r="AM606" s="200"/>
      <c r="AN606" s="200"/>
      <c r="AO606" s="200"/>
      <c r="AP606" s="199"/>
      <c r="AQ606" s="50"/>
      <c r="AR606" s="539"/>
      <c r="AS606" s="540"/>
      <c r="AT606" s="565"/>
    </row>
    <row r="607" spans="1:46" s="150" customFormat="1" ht="28.5" customHeight="1" thickBot="1">
      <c r="A607" s="1177" t="s">
        <v>521</v>
      </c>
      <c r="B607" s="1178"/>
      <c r="C607" s="1178"/>
      <c r="D607" s="1178"/>
      <c r="E607" s="1178"/>
      <c r="F607" s="1178"/>
      <c r="G607" s="543"/>
      <c r="H607" s="543"/>
      <c r="I607" s="543"/>
      <c r="J607" s="543"/>
      <c r="K607" s="543"/>
      <c r="L607" s="543"/>
      <c r="M607" s="543"/>
      <c r="N607" s="543"/>
      <c r="O607" s="543"/>
      <c r="P607" s="543"/>
      <c r="Q607" s="543"/>
      <c r="R607" s="543"/>
      <c r="S607" s="543"/>
      <c r="T607" s="543"/>
      <c r="U607" s="543"/>
      <c r="V607" s="543"/>
      <c r="W607" s="543"/>
      <c r="X607" s="543"/>
      <c r="Y607" s="543"/>
      <c r="Z607" s="543"/>
      <c r="AA607" s="543"/>
      <c r="AB607" s="543"/>
      <c r="AC607" s="543"/>
      <c r="AD607" s="543"/>
      <c r="AE607" s="543"/>
      <c r="AF607" s="543"/>
      <c r="AG607" s="543"/>
      <c r="AH607" s="543"/>
      <c r="AI607" s="543"/>
      <c r="AJ607" s="543"/>
      <c r="AK607" s="543"/>
      <c r="AL607" s="51">
        <f t="shared" si="279"/>
        <v>0</v>
      </c>
      <c r="AM607" s="543"/>
      <c r="AN607" s="543"/>
      <c r="AO607" s="543"/>
      <c r="AP607" s="543"/>
      <c r="AQ607" s="543"/>
      <c r="AR607" s="543"/>
      <c r="AS607" s="544"/>
      <c r="AT607" s="563"/>
    </row>
    <row r="608" spans="1:46" ht="26.25" thickBot="1">
      <c r="A608" s="989" t="s">
        <v>520</v>
      </c>
      <c r="B608" s="989" t="s">
        <v>53</v>
      </c>
      <c r="C608" s="989" t="s">
        <v>519</v>
      </c>
      <c r="D608" s="1013" t="s">
        <v>518</v>
      </c>
      <c r="E608" s="71">
        <v>2017</v>
      </c>
      <c r="F608" s="168" t="s">
        <v>79</v>
      </c>
      <c r="G608" s="1193"/>
      <c r="H608" s="1265"/>
      <c r="I608" s="1265"/>
      <c r="J608" s="1272">
        <f t="shared" ref="J608:J622" si="280">G608*H608*I608</f>
        <v>0</v>
      </c>
      <c r="K608" s="1269"/>
      <c r="L608" s="1265"/>
      <c r="M608" s="1265">
        <v>25</v>
      </c>
      <c r="N608" s="1265">
        <v>800</v>
      </c>
      <c r="O608" s="1265"/>
      <c r="P608" s="1265"/>
      <c r="Q608" s="1265"/>
      <c r="R608" s="1179">
        <f>M608*N608</f>
        <v>20000</v>
      </c>
      <c r="S608" s="1193"/>
      <c r="T608" s="1193"/>
      <c r="U608" s="1179">
        <f>S608*T608</f>
        <v>0</v>
      </c>
      <c r="V608" s="1193"/>
      <c r="W608" s="1193"/>
      <c r="X608" s="1179">
        <f>W608*V608</f>
        <v>0</v>
      </c>
      <c r="Y608" s="1193"/>
      <c r="Z608" s="1193"/>
      <c r="AA608" s="1179">
        <f>Y608*Z608</f>
        <v>0</v>
      </c>
      <c r="AB608" s="1193"/>
      <c r="AC608" s="1193"/>
      <c r="AD608" s="1179">
        <f>AB608*AC608</f>
        <v>0</v>
      </c>
      <c r="AE608" s="1193"/>
      <c r="AF608" s="1193"/>
      <c r="AG608" s="1179">
        <f>AE608*AF608</f>
        <v>0</v>
      </c>
      <c r="AH608" s="1193"/>
      <c r="AI608" s="1193"/>
      <c r="AJ608" s="1179">
        <f>AI608+AH608</f>
        <v>0</v>
      </c>
      <c r="AK608" s="1179"/>
      <c r="AL608" s="1196">
        <f t="shared" si="279"/>
        <v>20000</v>
      </c>
      <c r="AM608" s="964">
        <f>SUM(AL608:AL608)</f>
        <v>20000</v>
      </c>
      <c r="AN608" s="964">
        <v>20000</v>
      </c>
      <c r="AO608" s="964"/>
      <c r="AP608" s="964">
        <f>AM608-AN608-AO608</f>
        <v>0</v>
      </c>
      <c r="AQ608" s="50"/>
      <c r="AR608" s="1155">
        <v>10000</v>
      </c>
      <c r="AS608" s="1156">
        <v>10000</v>
      </c>
      <c r="AT608" s="567"/>
    </row>
    <row r="609" spans="1:46" ht="26.25" thickBot="1">
      <c r="A609" s="990"/>
      <c r="B609" s="990"/>
      <c r="C609" s="990"/>
      <c r="D609" s="1014"/>
      <c r="E609" s="71">
        <v>2018</v>
      </c>
      <c r="F609" s="168" t="s">
        <v>79</v>
      </c>
      <c r="G609" s="1194"/>
      <c r="H609" s="1266"/>
      <c r="I609" s="1266"/>
      <c r="J609" s="1273"/>
      <c r="K609" s="1270"/>
      <c r="L609" s="1266"/>
      <c r="M609" s="1266"/>
      <c r="N609" s="1266"/>
      <c r="O609" s="1266"/>
      <c r="P609" s="1266"/>
      <c r="Q609" s="1266"/>
      <c r="R609" s="1180"/>
      <c r="S609" s="1194"/>
      <c r="T609" s="1194"/>
      <c r="U609" s="1180"/>
      <c r="V609" s="1194"/>
      <c r="W609" s="1194"/>
      <c r="X609" s="1180"/>
      <c r="Y609" s="1194"/>
      <c r="Z609" s="1194"/>
      <c r="AA609" s="1180"/>
      <c r="AB609" s="1194"/>
      <c r="AC609" s="1194"/>
      <c r="AD609" s="1180"/>
      <c r="AE609" s="1194"/>
      <c r="AF609" s="1194"/>
      <c r="AG609" s="1180"/>
      <c r="AH609" s="1194"/>
      <c r="AI609" s="1194"/>
      <c r="AJ609" s="1180"/>
      <c r="AK609" s="1180"/>
      <c r="AL609" s="1197"/>
      <c r="AM609" s="965"/>
      <c r="AN609" s="965"/>
      <c r="AO609" s="965"/>
      <c r="AP609" s="965"/>
      <c r="AQ609" s="50"/>
      <c r="AR609" s="1049"/>
      <c r="AS609" s="1051"/>
      <c r="AT609" s="567"/>
    </row>
    <row r="610" spans="1:46" ht="26.25" thickBot="1">
      <c r="A610" s="990"/>
      <c r="B610" s="990"/>
      <c r="C610" s="990"/>
      <c r="D610" s="1015"/>
      <c r="E610" s="71">
        <v>2018</v>
      </c>
      <c r="F610" s="168" t="s">
        <v>79</v>
      </c>
      <c r="G610" s="1195"/>
      <c r="H610" s="1267"/>
      <c r="I610" s="1267"/>
      <c r="J610" s="1274"/>
      <c r="K610" s="1271"/>
      <c r="L610" s="1267"/>
      <c r="M610" s="1267"/>
      <c r="N610" s="1267"/>
      <c r="O610" s="1267"/>
      <c r="P610" s="1267"/>
      <c r="Q610" s="1267"/>
      <c r="R610" s="1181"/>
      <c r="S610" s="1195"/>
      <c r="T610" s="1195"/>
      <c r="U610" s="1181"/>
      <c r="V610" s="1195"/>
      <c r="W610" s="1195"/>
      <c r="X610" s="1181"/>
      <c r="Y610" s="1195"/>
      <c r="Z610" s="1195"/>
      <c r="AA610" s="1181"/>
      <c r="AB610" s="1195"/>
      <c r="AC610" s="1195"/>
      <c r="AD610" s="1181"/>
      <c r="AE610" s="1195"/>
      <c r="AF610" s="1195"/>
      <c r="AG610" s="1181"/>
      <c r="AH610" s="1195"/>
      <c r="AI610" s="1195"/>
      <c r="AJ610" s="1181"/>
      <c r="AK610" s="1181"/>
      <c r="AL610" s="1268"/>
      <c r="AM610" s="966"/>
      <c r="AN610" s="966"/>
      <c r="AO610" s="966"/>
      <c r="AP610" s="966"/>
      <c r="AQ610" s="50"/>
      <c r="AR610" s="1086"/>
      <c r="AS610" s="1154"/>
      <c r="AT610" s="567"/>
    </row>
    <row r="611" spans="1:46" ht="13.5" thickBot="1">
      <c r="A611" s="990"/>
      <c r="B611" s="990"/>
      <c r="C611" s="990"/>
      <c r="D611" s="1013" t="s">
        <v>429</v>
      </c>
      <c r="E611" s="71">
        <v>2017</v>
      </c>
      <c r="F611" s="168" t="s">
        <v>88</v>
      </c>
      <c r="G611" s="67"/>
      <c r="H611" s="68"/>
      <c r="I611" s="68"/>
      <c r="J611" s="70">
        <f t="shared" si="280"/>
        <v>0</v>
      </c>
      <c r="K611" s="69"/>
      <c r="L611" s="68"/>
      <c r="M611" s="68"/>
      <c r="N611" s="68"/>
      <c r="O611" s="68"/>
      <c r="P611" s="68"/>
      <c r="Q611" s="68"/>
      <c r="R611" s="70">
        <f t="shared" ref="R611:R622" si="281">O611*P611*Q611</f>
        <v>0</v>
      </c>
      <c r="S611" s="67"/>
      <c r="T611" s="67"/>
      <c r="U611" s="70">
        <f t="shared" ref="U611:U622" si="282">R611*S611*T611</f>
        <v>0</v>
      </c>
      <c r="V611" s="67"/>
      <c r="W611" s="67"/>
      <c r="X611" s="70">
        <f t="shared" ref="X611:X622" si="283">U611*V611*W611</f>
        <v>0</v>
      </c>
      <c r="Y611" s="67"/>
      <c r="Z611" s="67"/>
      <c r="AA611" s="70">
        <f t="shared" ref="AA611:AA622" si="284">X611*Y611*Z611</f>
        <v>0</v>
      </c>
      <c r="AB611" s="67"/>
      <c r="AC611" s="67"/>
      <c r="AD611" s="70">
        <f t="shared" ref="AD611:AD622" si="285">AA611*AB611*AC611</f>
        <v>0</v>
      </c>
      <c r="AE611" s="67"/>
      <c r="AF611" s="67"/>
      <c r="AG611" s="70">
        <f t="shared" ref="AG611:AG622" si="286">AD611*AE611*AF611</f>
        <v>0</v>
      </c>
      <c r="AH611" s="67"/>
      <c r="AI611" s="67"/>
      <c r="AJ611" s="70">
        <f t="shared" ref="AJ611:AJ622" si="287">AG611*AH611*AI611</f>
        <v>0</v>
      </c>
      <c r="AK611" s="66"/>
      <c r="AL611" s="51">
        <f t="shared" si="279"/>
        <v>0</v>
      </c>
      <c r="AM611" s="515"/>
      <c r="AN611" s="515"/>
      <c r="AO611" s="515"/>
      <c r="AP611" s="515"/>
      <c r="AQ611" s="50"/>
      <c r="AR611" s="537"/>
      <c r="AS611" s="542"/>
      <c r="AT611" s="567"/>
    </row>
    <row r="612" spans="1:46" ht="13.5" thickBot="1">
      <c r="A612" s="990"/>
      <c r="B612" s="990"/>
      <c r="C612" s="990"/>
      <c r="D612" s="1014"/>
      <c r="E612" s="71">
        <v>2017</v>
      </c>
      <c r="F612" s="168" t="s">
        <v>87</v>
      </c>
      <c r="G612" s="67"/>
      <c r="H612" s="68"/>
      <c r="I612" s="68"/>
      <c r="J612" s="70"/>
      <c r="K612" s="69"/>
      <c r="L612" s="68"/>
      <c r="M612" s="68"/>
      <c r="N612" s="68"/>
      <c r="O612" s="68"/>
      <c r="P612" s="68"/>
      <c r="Q612" s="68"/>
      <c r="R612" s="70"/>
      <c r="S612" s="67"/>
      <c r="T612" s="67"/>
      <c r="U612" s="70"/>
      <c r="V612" s="67"/>
      <c r="W612" s="67"/>
      <c r="X612" s="70"/>
      <c r="Y612" s="67"/>
      <c r="Z612" s="67"/>
      <c r="AA612" s="70"/>
      <c r="AB612" s="67"/>
      <c r="AC612" s="67"/>
      <c r="AD612" s="70"/>
      <c r="AE612" s="67"/>
      <c r="AF612" s="67"/>
      <c r="AG612" s="70"/>
      <c r="AH612" s="67"/>
      <c r="AI612" s="67"/>
      <c r="AJ612" s="70">
        <f t="shared" si="287"/>
        <v>0</v>
      </c>
      <c r="AK612" s="66"/>
      <c r="AL612" s="51">
        <f t="shared" si="279"/>
        <v>0</v>
      </c>
      <c r="AM612" s="620"/>
      <c r="AN612" s="620"/>
      <c r="AO612" s="620"/>
      <c r="AP612" s="620"/>
      <c r="AQ612" s="50"/>
      <c r="AR612" s="623"/>
      <c r="AS612" s="624"/>
      <c r="AT612" s="567"/>
    </row>
    <row r="613" spans="1:46" ht="13.5" thickBot="1">
      <c r="A613" s="990"/>
      <c r="B613" s="990"/>
      <c r="C613" s="990"/>
      <c r="D613" s="1014"/>
      <c r="E613" s="71">
        <v>2018</v>
      </c>
      <c r="F613" s="168" t="s">
        <v>88</v>
      </c>
      <c r="G613" s="67"/>
      <c r="H613" s="68"/>
      <c r="I613" s="68"/>
      <c r="J613" s="70"/>
      <c r="K613" s="69"/>
      <c r="L613" s="68"/>
      <c r="M613" s="68"/>
      <c r="N613" s="68"/>
      <c r="O613" s="68"/>
      <c r="P613" s="68"/>
      <c r="Q613" s="68"/>
      <c r="R613" s="70"/>
      <c r="S613" s="67"/>
      <c r="T613" s="67"/>
      <c r="U613" s="70"/>
      <c r="V613" s="67"/>
      <c r="W613" s="67"/>
      <c r="X613" s="70"/>
      <c r="Y613" s="67"/>
      <c r="Z613" s="67"/>
      <c r="AA613" s="70"/>
      <c r="AB613" s="67"/>
      <c r="AC613" s="67"/>
      <c r="AD613" s="70"/>
      <c r="AE613" s="67"/>
      <c r="AF613" s="67"/>
      <c r="AG613" s="70"/>
      <c r="AH613" s="67"/>
      <c r="AI613" s="67"/>
      <c r="AJ613" s="70"/>
      <c r="AK613" s="66"/>
      <c r="AL613" s="51"/>
      <c r="AM613" s="620"/>
      <c r="AN613" s="620"/>
      <c r="AO613" s="620"/>
      <c r="AP613" s="620"/>
      <c r="AQ613" s="50"/>
      <c r="AR613" s="623"/>
      <c r="AS613" s="624"/>
      <c r="AT613" s="567"/>
    </row>
    <row r="614" spans="1:46" ht="26.25" thickBot="1">
      <c r="A614" s="990"/>
      <c r="B614" s="990"/>
      <c r="C614" s="990"/>
      <c r="D614" s="1014"/>
      <c r="E614" s="71">
        <v>2017</v>
      </c>
      <c r="F614" s="168" t="s">
        <v>82</v>
      </c>
      <c r="G614" s="67"/>
      <c r="H614" s="68"/>
      <c r="I614" s="68"/>
      <c r="J614" s="70">
        <f t="shared" si="280"/>
        <v>0</v>
      </c>
      <c r="K614" s="69"/>
      <c r="L614" s="68"/>
      <c r="M614" s="68"/>
      <c r="N614" s="68"/>
      <c r="O614" s="68"/>
      <c r="P614" s="68"/>
      <c r="Q614" s="68"/>
      <c r="R614" s="70">
        <f t="shared" si="281"/>
        <v>0</v>
      </c>
      <c r="S614" s="67"/>
      <c r="T614" s="67"/>
      <c r="U614" s="70">
        <f t="shared" si="282"/>
        <v>0</v>
      </c>
      <c r="V614" s="67"/>
      <c r="W614" s="67"/>
      <c r="X614" s="70">
        <f t="shared" si="283"/>
        <v>0</v>
      </c>
      <c r="Y614" s="67"/>
      <c r="Z614" s="67"/>
      <c r="AA614" s="70">
        <f t="shared" si="284"/>
        <v>0</v>
      </c>
      <c r="AB614" s="67"/>
      <c r="AC614" s="67"/>
      <c r="AD614" s="70">
        <f t="shared" si="285"/>
        <v>0</v>
      </c>
      <c r="AE614" s="67"/>
      <c r="AF614" s="67"/>
      <c r="AG614" s="70">
        <f t="shared" si="286"/>
        <v>0</v>
      </c>
      <c r="AH614" s="67"/>
      <c r="AI614" s="67"/>
      <c r="AJ614" s="70">
        <f t="shared" si="287"/>
        <v>0</v>
      </c>
      <c r="AK614" s="66"/>
      <c r="AL614" s="51">
        <f t="shared" ref="AL614:AL622" si="288">AJ614+AG614+AD614+AA614+X614+U614+R614+J614+AK614</f>
        <v>0</v>
      </c>
      <c r="AM614" s="515"/>
      <c r="AN614" s="515"/>
      <c r="AO614" s="515"/>
      <c r="AP614" s="515"/>
      <c r="AQ614" s="50"/>
      <c r="AR614" s="537"/>
      <c r="AS614" s="542"/>
      <c r="AT614" s="567"/>
    </row>
    <row r="615" spans="1:46" ht="39" thickBot="1">
      <c r="A615" s="990"/>
      <c r="B615" s="990"/>
      <c r="C615" s="990"/>
      <c r="D615" s="1014"/>
      <c r="E615" s="71">
        <v>2017</v>
      </c>
      <c r="F615" s="168" t="s">
        <v>80</v>
      </c>
      <c r="G615" s="67"/>
      <c r="H615" s="68"/>
      <c r="I615" s="68"/>
      <c r="J615" s="70">
        <f t="shared" si="280"/>
        <v>0</v>
      </c>
      <c r="K615" s="69"/>
      <c r="L615" s="68"/>
      <c r="M615" s="68"/>
      <c r="N615" s="68"/>
      <c r="O615" s="68"/>
      <c r="P615" s="68"/>
      <c r="Q615" s="68"/>
      <c r="R615" s="70">
        <f t="shared" si="281"/>
        <v>0</v>
      </c>
      <c r="S615" s="67"/>
      <c r="T615" s="67"/>
      <c r="U615" s="70">
        <f t="shared" si="282"/>
        <v>0</v>
      </c>
      <c r="V615" s="67"/>
      <c r="W615" s="67"/>
      <c r="X615" s="70">
        <f t="shared" si="283"/>
        <v>0</v>
      </c>
      <c r="Y615" s="67"/>
      <c r="Z615" s="67"/>
      <c r="AA615" s="70">
        <f t="shared" si="284"/>
        <v>0</v>
      </c>
      <c r="AB615" s="67"/>
      <c r="AC615" s="67"/>
      <c r="AD615" s="70">
        <f t="shared" si="285"/>
        <v>0</v>
      </c>
      <c r="AE615" s="67"/>
      <c r="AF615" s="67"/>
      <c r="AG615" s="70">
        <f t="shared" si="286"/>
        <v>0</v>
      </c>
      <c r="AH615" s="67"/>
      <c r="AI615" s="67"/>
      <c r="AJ615" s="70">
        <f t="shared" si="287"/>
        <v>0</v>
      </c>
      <c r="AK615" s="66"/>
      <c r="AL615" s="51">
        <f t="shared" si="288"/>
        <v>0</v>
      </c>
      <c r="AM615" s="515"/>
      <c r="AN615" s="515"/>
      <c r="AO615" s="515"/>
      <c r="AP615" s="515"/>
      <c r="AQ615" s="50"/>
      <c r="AR615" s="537"/>
      <c r="AS615" s="542"/>
      <c r="AT615" s="567"/>
    </row>
    <row r="616" spans="1:46" ht="39" thickBot="1">
      <c r="A616" s="990"/>
      <c r="B616" s="990"/>
      <c r="C616" s="990"/>
      <c r="D616" s="1014"/>
      <c r="E616" s="71">
        <v>2018</v>
      </c>
      <c r="F616" s="168" t="s">
        <v>85</v>
      </c>
      <c r="G616" s="67"/>
      <c r="H616" s="68"/>
      <c r="I616" s="68"/>
      <c r="J616" s="70">
        <f t="shared" si="280"/>
        <v>0</v>
      </c>
      <c r="K616" s="69"/>
      <c r="L616" s="68"/>
      <c r="M616" s="68"/>
      <c r="N616" s="68"/>
      <c r="O616" s="68"/>
      <c r="P616" s="68"/>
      <c r="Q616" s="68"/>
      <c r="R616" s="70">
        <f t="shared" si="281"/>
        <v>0</v>
      </c>
      <c r="S616" s="67"/>
      <c r="T616" s="67"/>
      <c r="U616" s="70">
        <f t="shared" si="282"/>
        <v>0</v>
      </c>
      <c r="V616" s="67"/>
      <c r="W616" s="67"/>
      <c r="X616" s="70">
        <f t="shared" si="283"/>
        <v>0</v>
      </c>
      <c r="Y616" s="67"/>
      <c r="Z616" s="67"/>
      <c r="AA616" s="70">
        <f t="shared" si="284"/>
        <v>0</v>
      </c>
      <c r="AB616" s="67"/>
      <c r="AC616" s="67"/>
      <c r="AD616" s="70">
        <f t="shared" si="285"/>
        <v>0</v>
      </c>
      <c r="AE616" s="67"/>
      <c r="AF616" s="67"/>
      <c r="AG616" s="70">
        <f t="shared" si="286"/>
        <v>0</v>
      </c>
      <c r="AH616" s="67"/>
      <c r="AI616" s="67"/>
      <c r="AJ616" s="70">
        <f t="shared" si="287"/>
        <v>0</v>
      </c>
      <c r="AK616" s="66"/>
      <c r="AL616" s="51">
        <f t="shared" si="288"/>
        <v>0</v>
      </c>
      <c r="AM616" s="515"/>
      <c r="AN616" s="515"/>
      <c r="AO616" s="515"/>
      <c r="AP616" s="515"/>
      <c r="AQ616" s="50"/>
      <c r="AR616" s="537"/>
      <c r="AS616" s="542"/>
      <c r="AT616" s="567"/>
    </row>
    <row r="617" spans="1:46" ht="26.25" thickBot="1">
      <c r="A617" s="990"/>
      <c r="B617" s="990"/>
      <c r="C617" s="990"/>
      <c r="D617" s="1014"/>
      <c r="E617" s="71">
        <v>2017</v>
      </c>
      <c r="F617" s="168" t="s">
        <v>81</v>
      </c>
      <c r="G617" s="67"/>
      <c r="H617" s="68"/>
      <c r="I617" s="68"/>
      <c r="J617" s="70">
        <f t="shared" si="280"/>
        <v>0</v>
      </c>
      <c r="K617" s="69"/>
      <c r="L617" s="68"/>
      <c r="M617" s="68"/>
      <c r="N617" s="68"/>
      <c r="O617" s="68"/>
      <c r="P617" s="68"/>
      <c r="Q617" s="68"/>
      <c r="R617" s="70">
        <f t="shared" si="281"/>
        <v>0</v>
      </c>
      <c r="S617" s="67"/>
      <c r="T617" s="67"/>
      <c r="U617" s="70">
        <f t="shared" si="282"/>
        <v>0</v>
      </c>
      <c r="V617" s="67"/>
      <c r="W617" s="67"/>
      <c r="X617" s="70">
        <f t="shared" si="283"/>
        <v>0</v>
      </c>
      <c r="Y617" s="67"/>
      <c r="Z617" s="67"/>
      <c r="AA617" s="70">
        <f t="shared" si="284"/>
        <v>0</v>
      </c>
      <c r="AB617" s="67"/>
      <c r="AC617" s="67"/>
      <c r="AD617" s="70">
        <f t="shared" si="285"/>
        <v>0</v>
      </c>
      <c r="AE617" s="67"/>
      <c r="AF617" s="67"/>
      <c r="AG617" s="70">
        <f t="shared" si="286"/>
        <v>0</v>
      </c>
      <c r="AH617" s="67"/>
      <c r="AI617" s="67"/>
      <c r="AJ617" s="70">
        <f t="shared" si="287"/>
        <v>0</v>
      </c>
      <c r="AK617" s="66"/>
      <c r="AL617" s="51">
        <f t="shared" si="288"/>
        <v>0</v>
      </c>
      <c r="AM617" s="515"/>
      <c r="AN617" s="515"/>
      <c r="AO617" s="515"/>
      <c r="AP617" s="515"/>
      <c r="AQ617" s="50"/>
      <c r="AR617" s="537"/>
      <c r="AS617" s="542"/>
      <c r="AT617" s="567"/>
    </row>
    <row r="618" spans="1:46" ht="26.25" thickBot="1">
      <c r="A618" s="990"/>
      <c r="B618" s="990"/>
      <c r="C618" s="990"/>
      <c r="D618" s="1014"/>
      <c r="E618" s="71">
        <v>2018</v>
      </c>
      <c r="F618" s="168" t="s">
        <v>81</v>
      </c>
      <c r="G618" s="67"/>
      <c r="H618" s="68"/>
      <c r="I618" s="68"/>
      <c r="J618" s="70">
        <f t="shared" si="280"/>
        <v>0</v>
      </c>
      <c r="K618" s="69"/>
      <c r="L618" s="68"/>
      <c r="M618" s="68"/>
      <c r="N618" s="68"/>
      <c r="O618" s="68"/>
      <c r="P618" s="68"/>
      <c r="Q618" s="68"/>
      <c r="R618" s="70">
        <f t="shared" si="281"/>
        <v>0</v>
      </c>
      <c r="S618" s="67"/>
      <c r="T618" s="67"/>
      <c r="U618" s="70">
        <f t="shared" si="282"/>
        <v>0</v>
      </c>
      <c r="V618" s="67"/>
      <c r="W618" s="67"/>
      <c r="X618" s="70">
        <f t="shared" si="283"/>
        <v>0</v>
      </c>
      <c r="Y618" s="67"/>
      <c r="Z618" s="67"/>
      <c r="AA618" s="70">
        <f t="shared" si="284"/>
        <v>0</v>
      </c>
      <c r="AB618" s="67"/>
      <c r="AC618" s="67"/>
      <c r="AD618" s="70">
        <f t="shared" si="285"/>
        <v>0</v>
      </c>
      <c r="AE618" s="67"/>
      <c r="AF618" s="67"/>
      <c r="AG618" s="70"/>
      <c r="AH618" s="67"/>
      <c r="AI618" s="67"/>
      <c r="AJ618" s="70">
        <f t="shared" si="287"/>
        <v>0</v>
      </c>
      <c r="AK618" s="66"/>
      <c r="AL618" s="51">
        <f t="shared" si="288"/>
        <v>0</v>
      </c>
      <c r="AM618" s="620"/>
      <c r="AN618" s="620"/>
      <c r="AO618" s="620"/>
      <c r="AP618" s="620"/>
      <c r="AQ618" s="50"/>
      <c r="AR618" s="623"/>
      <c r="AS618" s="624"/>
      <c r="AT618" s="567"/>
    </row>
    <row r="619" spans="1:46" ht="26.25" thickBot="1">
      <c r="A619" s="990"/>
      <c r="B619" s="990"/>
      <c r="C619" s="990"/>
      <c r="D619" s="1014"/>
      <c r="E619" s="71">
        <v>2018</v>
      </c>
      <c r="F619" s="168" t="s">
        <v>81</v>
      </c>
      <c r="G619" s="67"/>
      <c r="H619" s="68"/>
      <c r="I619" s="68"/>
      <c r="J619" s="70">
        <f t="shared" si="280"/>
        <v>0</v>
      </c>
      <c r="K619" s="69"/>
      <c r="L619" s="68"/>
      <c r="M619" s="68"/>
      <c r="N619" s="68"/>
      <c r="O619" s="68"/>
      <c r="P619" s="68"/>
      <c r="Q619" s="68"/>
      <c r="R619" s="70">
        <f t="shared" si="281"/>
        <v>0</v>
      </c>
      <c r="S619" s="67"/>
      <c r="T619" s="67"/>
      <c r="U619" s="70">
        <f t="shared" si="282"/>
        <v>0</v>
      </c>
      <c r="V619" s="67"/>
      <c r="W619" s="67"/>
      <c r="X619" s="70">
        <f t="shared" si="283"/>
        <v>0</v>
      </c>
      <c r="Y619" s="67"/>
      <c r="Z619" s="67"/>
      <c r="AA619" s="70">
        <f t="shared" si="284"/>
        <v>0</v>
      </c>
      <c r="AB619" s="67"/>
      <c r="AC619" s="67"/>
      <c r="AD619" s="70">
        <f t="shared" si="285"/>
        <v>0</v>
      </c>
      <c r="AE619" s="67"/>
      <c r="AF619" s="67"/>
      <c r="AG619" s="70"/>
      <c r="AH619" s="67"/>
      <c r="AI619" s="67"/>
      <c r="AJ619" s="70">
        <f t="shared" si="287"/>
        <v>0</v>
      </c>
      <c r="AK619" s="66"/>
      <c r="AL619" s="51">
        <f t="shared" si="288"/>
        <v>0</v>
      </c>
      <c r="AM619" s="620"/>
      <c r="AN619" s="620"/>
      <c r="AO619" s="620"/>
      <c r="AP619" s="620"/>
      <c r="AQ619" s="50"/>
      <c r="AR619" s="623"/>
      <c r="AS619" s="624"/>
      <c r="AT619" s="567"/>
    </row>
    <row r="620" spans="1:46" ht="36" customHeight="1" thickBot="1">
      <c r="A620" s="990"/>
      <c r="B620" s="990"/>
      <c r="C620" s="990"/>
      <c r="D620" s="1014"/>
      <c r="E620" s="71">
        <v>2018</v>
      </c>
      <c r="F620" s="168" t="s">
        <v>87</v>
      </c>
      <c r="G620" s="67"/>
      <c r="H620" s="68"/>
      <c r="I620" s="68"/>
      <c r="J620" s="70">
        <f t="shared" si="280"/>
        <v>0</v>
      </c>
      <c r="K620" s="69"/>
      <c r="L620" s="68"/>
      <c r="M620" s="68"/>
      <c r="N620" s="68"/>
      <c r="O620" s="68"/>
      <c r="P620" s="68"/>
      <c r="Q620" s="68"/>
      <c r="R620" s="70">
        <f t="shared" si="281"/>
        <v>0</v>
      </c>
      <c r="S620" s="67"/>
      <c r="T620" s="67"/>
      <c r="U620" s="70">
        <f t="shared" si="282"/>
        <v>0</v>
      </c>
      <c r="V620" s="67"/>
      <c r="W620" s="67"/>
      <c r="X620" s="70">
        <f t="shared" si="283"/>
        <v>0</v>
      </c>
      <c r="Y620" s="67"/>
      <c r="Z620" s="67"/>
      <c r="AA620" s="70">
        <f t="shared" si="284"/>
        <v>0</v>
      </c>
      <c r="AB620" s="67"/>
      <c r="AC620" s="67"/>
      <c r="AD620" s="70">
        <f t="shared" si="285"/>
        <v>0</v>
      </c>
      <c r="AE620" s="67"/>
      <c r="AF620" s="67"/>
      <c r="AG620" s="70">
        <f t="shared" si="286"/>
        <v>0</v>
      </c>
      <c r="AH620" s="67"/>
      <c r="AI620" s="67"/>
      <c r="AJ620" s="70">
        <f t="shared" si="287"/>
        <v>0</v>
      </c>
      <c r="AK620" s="66"/>
      <c r="AL620" s="51">
        <f t="shared" si="288"/>
        <v>0</v>
      </c>
      <c r="AM620" s="515"/>
      <c r="AN620" s="515"/>
      <c r="AO620" s="515"/>
      <c r="AP620" s="515"/>
      <c r="AQ620" s="50"/>
      <c r="AR620" s="537"/>
      <c r="AS620" s="542"/>
      <c r="AT620" s="567"/>
    </row>
    <row r="621" spans="1:46" ht="39" thickBot="1">
      <c r="A621" s="990"/>
      <c r="B621" s="990"/>
      <c r="C621" s="990"/>
      <c r="D621" s="1014"/>
      <c r="E621" s="71">
        <v>2018</v>
      </c>
      <c r="F621" s="168" t="s">
        <v>84</v>
      </c>
      <c r="G621" s="67"/>
      <c r="H621" s="68"/>
      <c r="I621" s="68"/>
      <c r="J621" s="70">
        <f t="shared" si="280"/>
        <v>0</v>
      </c>
      <c r="K621" s="69"/>
      <c r="L621" s="68"/>
      <c r="M621" s="68"/>
      <c r="N621" s="68"/>
      <c r="O621" s="68"/>
      <c r="P621" s="68"/>
      <c r="Q621" s="68"/>
      <c r="R621" s="70">
        <f t="shared" si="281"/>
        <v>0</v>
      </c>
      <c r="S621" s="67"/>
      <c r="T621" s="67"/>
      <c r="U621" s="70">
        <f t="shared" si="282"/>
        <v>0</v>
      </c>
      <c r="V621" s="67"/>
      <c r="W621" s="67"/>
      <c r="X621" s="70">
        <f t="shared" si="283"/>
        <v>0</v>
      </c>
      <c r="Y621" s="67"/>
      <c r="Z621" s="67"/>
      <c r="AA621" s="70">
        <f t="shared" si="284"/>
        <v>0</v>
      </c>
      <c r="AB621" s="67"/>
      <c r="AC621" s="67"/>
      <c r="AD621" s="70">
        <f t="shared" si="285"/>
        <v>0</v>
      </c>
      <c r="AE621" s="67"/>
      <c r="AF621" s="67"/>
      <c r="AG621" s="70">
        <f t="shared" si="286"/>
        <v>0</v>
      </c>
      <c r="AH621" s="67"/>
      <c r="AI621" s="67"/>
      <c r="AJ621" s="70">
        <f t="shared" si="287"/>
        <v>0</v>
      </c>
      <c r="AK621" s="66"/>
      <c r="AL621" s="51">
        <f t="shared" si="288"/>
        <v>0</v>
      </c>
      <c r="AM621" s="515"/>
      <c r="AN621" s="515"/>
      <c r="AO621" s="515"/>
      <c r="AP621" s="515"/>
      <c r="AQ621" s="50"/>
      <c r="AR621" s="537"/>
      <c r="AS621" s="542"/>
      <c r="AT621" s="567"/>
    </row>
    <row r="622" spans="1:46" ht="26.25" thickBot="1">
      <c r="A622" s="991"/>
      <c r="B622" s="991"/>
      <c r="C622" s="991"/>
      <c r="D622" s="1015"/>
      <c r="E622" s="71">
        <v>2018</v>
      </c>
      <c r="F622" s="168" t="s">
        <v>81</v>
      </c>
      <c r="G622" s="67"/>
      <c r="H622" s="68"/>
      <c r="I622" s="68"/>
      <c r="J622" s="70">
        <f t="shared" si="280"/>
        <v>0</v>
      </c>
      <c r="K622" s="69"/>
      <c r="L622" s="68"/>
      <c r="M622" s="68"/>
      <c r="N622" s="68"/>
      <c r="O622" s="68"/>
      <c r="P622" s="68"/>
      <c r="Q622" s="68"/>
      <c r="R622" s="70">
        <f t="shared" si="281"/>
        <v>0</v>
      </c>
      <c r="S622" s="67"/>
      <c r="T622" s="67"/>
      <c r="U622" s="70">
        <f t="shared" si="282"/>
        <v>0</v>
      </c>
      <c r="V622" s="67"/>
      <c r="W622" s="67"/>
      <c r="X622" s="70">
        <f t="shared" si="283"/>
        <v>0</v>
      </c>
      <c r="Y622" s="67"/>
      <c r="Z622" s="67"/>
      <c r="AA622" s="70">
        <f t="shared" si="284"/>
        <v>0</v>
      </c>
      <c r="AB622" s="67"/>
      <c r="AC622" s="67"/>
      <c r="AD622" s="70">
        <f t="shared" si="285"/>
        <v>0</v>
      </c>
      <c r="AE622" s="67"/>
      <c r="AF622" s="67"/>
      <c r="AG622" s="70">
        <f t="shared" si="286"/>
        <v>0</v>
      </c>
      <c r="AH622" s="67"/>
      <c r="AI622" s="67"/>
      <c r="AJ622" s="70">
        <f t="shared" si="287"/>
        <v>0</v>
      </c>
      <c r="AK622" s="66"/>
      <c r="AL622" s="51">
        <f t="shared" si="288"/>
        <v>0</v>
      </c>
      <c r="AM622" s="515"/>
      <c r="AN622" s="515"/>
      <c r="AO622" s="515"/>
      <c r="AP622" s="515"/>
      <c r="AQ622" s="50"/>
      <c r="AR622" s="537"/>
      <c r="AS622" s="542"/>
      <c r="AT622" s="567"/>
    </row>
    <row r="623" spans="1:46" s="150" customFormat="1" ht="33" customHeight="1" thickBot="1">
      <c r="A623" s="1177" t="s">
        <v>517</v>
      </c>
      <c r="B623" s="1178"/>
      <c r="C623" s="1178"/>
      <c r="D623" s="1178"/>
      <c r="E623" s="1178"/>
      <c r="F623" s="1178"/>
      <c r="G623" s="198"/>
      <c r="H623" s="198"/>
      <c r="I623" s="198"/>
      <c r="J623" s="198"/>
      <c r="K623" s="198"/>
      <c r="L623" s="198"/>
      <c r="M623" s="198"/>
      <c r="N623" s="198"/>
      <c r="O623" s="198"/>
      <c r="P623" s="198"/>
      <c r="Q623" s="198"/>
      <c r="R623" s="198"/>
      <c r="S623" s="198"/>
      <c r="T623" s="198"/>
      <c r="U623" s="198"/>
      <c r="V623" s="198"/>
      <c r="W623" s="198"/>
      <c r="X623" s="198"/>
      <c r="Y623" s="198"/>
      <c r="Z623" s="198"/>
      <c r="AA623" s="198"/>
      <c r="AB623" s="198"/>
      <c r="AC623" s="198"/>
      <c r="AD623" s="198"/>
      <c r="AE623" s="198"/>
      <c r="AF623" s="198"/>
      <c r="AG623" s="198"/>
      <c r="AH623" s="198"/>
      <c r="AI623" s="198"/>
      <c r="AJ623" s="198"/>
      <c r="AK623" s="198"/>
      <c r="AL623" s="51">
        <f t="shared" si="279"/>
        <v>0</v>
      </c>
      <c r="AM623" s="198"/>
      <c r="AN623" s="198"/>
      <c r="AO623" s="198"/>
      <c r="AP623" s="198"/>
      <c r="AQ623" s="198"/>
      <c r="AR623" s="198"/>
      <c r="AS623" s="197"/>
      <c r="AT623" s="563"/>
    </row>
    <row r="624" spans="1:46" ht="66.75" customHeight="1" thickBot="1">
      <c r="A624" s="989" t="s">
        <v>516</v>
      </c>
      <c r="B624" s="989" t="s">
        <v>53</v>
      </c>
      <c r="C624" s="989" t="s">
        <v>1310</v>
      </c>
      <c r="D624" s="1013" t="s">
        <v>429</v>
      </c>
      <c r="E624" s="71">
        <v>2017</v>
      </c>
      <c r="F624" s="168" t="s">
        <v>78</v>
      </c>
      <c r="G624" s="67"/>
      <c r="H624" s="68"/>
      <c r="I624" s="68"/>
      <c r="J624" s="70">
        <f>G624*H624*I624</f>
        <v>0</v>
      </c>
      <c r="K624" s="69"/>
      <c r="L624" s="68"/>
      <c r="M624" s="68"/>
      <c r="N624" s="68"/>
      <c r="O624" s="68"/>
      <c r="P624" s="68"/>
      <c r="Q624" s="68"/>
      <c r="R624" s="66">
        <f>(K624*L624*M624*N624)+(K624*L624*P624)+O624+(K624*L624*Q624)</f>
        <v>0</v>
      </c>
      <c r="S624" s="67"/>
      <c r="T624" s="67"/>
      <c r="U624" s="66">
        <f>S624*T624</f>
        <v>0</v>
      </c>
      <c r="V624" s="67"/>
      <c r="W624" s="67"/>
      <c r="X624" s="66">
        <f>W624*V624</f>
        <v>0</v>
      </c>
      <c r="Y624" s="67"/>
      <c r="Z624" s="67"/>
      <c r="AA624" s="66">
        <f>Y624*Z624</f>
        <v>0</v>
      </c>
      <c r="AB624" s="67"/>
      <c r="AC624" s="67"/>
      <c r="AD624" s="66">
        <f>AB624*AC624</f>
        <v>0</v>
      </c>
      <c r="AE624" s="67"/>
      <c r="AF624" s="67"/>
      <c r="AG624" s="66">
        <f>AE624*AF624</f>
        <v>0</v>
      </c>
      <c r="AH624" s="67"/>
      <c r="AI624" s="67"/>
      <c r="AJ624" s="66">
        <f>AI624+AH624</f>
        <v>0</v>
      </c>
      <c r="AK624" s="66"/>
      <c r="AL624" s="51">
        <f t="shared" si="279"/>
        <v>0</v>
      </c>
      <c r="AM624" s="620">
        <f>SUM(AL624:AL624)</f>
        <v>0</v>
      </c>
      <c r="AN624" s="515"/>
      <c r="AO624" s="515"/>
      <c r="AP624" s="620">
        <f>AM624-AN624-AO624</f>
        <v>0</v>
      </c>
      <c r="AQ624" s="50"/>
      <c r="AR624" s="537"/>
      <c r="AS624" s="542"/>
      <c r="AT624" s="567"/>
    </row>
    <row r="625" spans="1:46" ht="87.75" customHeight="1" thickBot="1">
      <c r="A625" s="991"/>
      <c r="B625" s="991"/>
      <c r="C625" s="991"/>
      <c r="D625" s="1015"/>
      <c r="E625" s="71">
        <v>2018</v>
      </c>
      <c r="F625" s="168" t="s">
        <v>78</v>
      </c>
      <c r="G625" s="67"/>
      <c r="H625" s="68"/>
      <c r="I625" s="68"/>
      <c r="J625" s="70">
        <f>G625*H625*I625</f>
        <v>0</v>
      </c>
      <c r="K625" s="69"/>
      <c r="L625" s="68"/>
      <c r="M625" s="68"/>
      <c r="N625" s="68"/>
      <c r="O625" s="68"/>
      <c r="P625" s="68"/>
      <c r="Q625" s="68"/>
      <c r="R625" s="66">
        <f>(K625*L625*M625*N625)+(K625*L625*P625)+O625+(K625*L625*Q625)</f>
        <v>0</v>
      </c>
      <c r="S625" s="67"/>
      <c r="T625" s="67"/>
      <c r="U625" s="66">
        <f>S625*T625</f>
        <v>0</v>
      </c>
      <c r="V625" s="67"/>
      <c r="W625" s="67"/>
      <c r="X625" s="66">
        <f>W625*V625</f>
        <v>0</v>
      </c>
      <c r="Y625" s="67"/>
      <c r="Z625" s="67"/>
      <c r="AA625" s="66">
        <f>Y625*Z625</f>
        <v>0</v>
      </c>
      <c r="AB625" s="67"/>
      <c r="AC625" s="67"/>
      <c r="AD625" s="66">
        <f>AB625*AC625</f>
        <v>0</v>
      </c>
      <c r="AE625" s="67"/>
      <c r="AF625" s="67"/>
      <c r="AG625" s="66">
        <f>AE625*AF625</f>
        <v>0</v>
      </c>
      <c r="AH625" s="67"/>
      <c r="AI625" s="67"/>
      <c r="AJ625" s="66">
        <f>AI625+AH625</f>
        <v>0</v>
      </c>
      <c r="AK625" s="66"/>
      <c r="AL625" s="51">
        <f t="shared" si="279"/>
        <v>0</v>
      </c>
      <c r="AM625" s="515">
        <f>SUM(AL625:AL625)</f>
        <v>0</v>
      </c>
      <c r="AN625" s="515"/>
      <c r="AO625" s="515"/>
      <c r="AP625" s="515">
        <f>AM625-AN625-AO625</f>
        <v>0</v>
      </c>
      <c r="AQ625" s="50"/>
      <c r="AR625" s="522"/>
      <c r="AS625" s="520"/>
      <c r="AT625" s="567"/>
    </row>
    <row r="626" spans="1:46" s="150" customFormat="1" ht="33" customHeight="1" thickBot="1">
      <c r="A626" s="1157" t="s">
        <v>515</v>
      </c>
      <c r="B626" s="1158"/>
      <c r="C626" s="1158"/>
      <c r="D626" s="1158"/>
      <c r="E626" s="1158"/>
      <c r="F626" s="1158"/>
      <c r="G626" s="198"/>
      <c r="H626" s="198"/>
      <c r="I626" s="198"/>
      <c r="J626" s="198"/>
      <c r="K626" s="198"/>
      <c r="L626" s="198"/>
      <c r="M626" s="198"/>
      <c r="N626" s="198"/>
      <c r="O626" s="198"/>
      <c r="P626" s="198"/>
      <c r="Q626" s="198"/>
      <c r="R626" s="198"/>
      <c r="S626" s="198"/>
      <c r="T626" s="198"/>
      <c r="U626" s="198"/>
      <c r="V626" s="198"/>
      <c r="W626" s="198"/>
      <c r="X626" s="198"/>
      <c r="Y626" s="198"/>
      <c r="Z626" s="198"/>
      <c r="AA626" s="198"/>
      <c r="AB626" s="198"/>
      <c r="AC626" s="198"/>
      <c r="AD626" s="198"/>
      <c r="AE626" s="198"/>
      <c r="AF626" s="198"/>
      <c r="AG626" s="198"/>
      <c r="AH626" s="198"/>
      <c r="AI626" s="198"/>
      <c r="AJ626" s="198"/>
      <c r="AK626" s="198"/>
      <c r="AL626" s="51">
        <f t="shared" si="279"/>
        <v>0</v>
      </c>
      <c r="AM626" s="198"/>
      <c r="AN626" s="198"/>
      <c r="AO626" s="198"/>
      <c r="AP626" s="198"/>
      <c r="AQ626" s="198"/>
      <c r="AR626" s="198"/>
      <c r="AS626" s="197"/>
      <c r="AT626" s="563"/>
    </row>
    <row r="627" spans="1:46" ht="87.75" customHeight="1" thickBot="1">
      <c r="A627" s="989" t="s">
        <v>514</v>
      </c>
      <c r="B627" s="989" t="s">
        <v>53</v>
      </c>
      <c r="C627" s="989" t="s">
        <v>513</v>
      </c>
      <c r="D627" s="1013" t="s">
        <v>429</v>
      </c>
      <c r="E627" s="71">
        <v>2017</v>
      </c>
      <c r="F627" s="168" t="s">
        <v>76</v>
      </c>
      <c r="G627" s="67"/>
      <c r="H627" s="68"/>
      <c r="I627" s="68"/>
      <c r="J627" s="70">
        <f>G627*H627*I627</f>
        <v>0</v>
      </c>
      <c r="K627" s="69"/>
      <c r="L627" s="68"/>
      <c r="M627" s="68"/>
      <c r="N627" s="68"/>
      <c r="O627" s="68"/>
      <c r="P627" s="68"/>
      <c r="Q627" s="68"/>
      <c r="R627" s="66">
        <f>(K627*L627*M627*N627)+(K627*L627*P627)+O627+(K627*L627*Q627)</f>
        <v>0</v>
      </c>
      <c r="S627" s="67"/>
      <c r="T627" s="67"/>
      <c r="U627" s="66">
        <f>S627*T627</f>
        <v>0</v>
      </c>
      <c r="V627" s="67"/>
      <c r="W627" s="67"/>
      <c r="X627" s="66">
        <f>W627*V627</f>
        <v>0</v>
      </c>
      <c r="Y627" s="67"/>
      <c r="Z627" s="67"/>
      <c r="AA627" s="66">
        <f>Y627*Z627</f>
        <v>0</v>
      </c>
      <c r="AB627" s="67"/>
      <c r="AC627" s="67"/>
      <c r="AD627" s="66">
        <f>AB627*AC627</f>
        <v>0</v>
      </c>
      <c r="AE627" s="67"/>
      <c r="AF627" s="67"/>
      <c r="AG627" s="66">
        <f>AE627*AF627</f>
        <v>0</v>
      </c>
      <c r="AH627" s="67"/>
      <c r="AI627" s="67"/>
      <c r="AJ627" s="66">
        <f>AI627+AH627</f>
        <v>0</v>
      </c>
      <c r="AK627" s="66"/>
      <c r="AL627" s="51">
        <f t="shared" si="279"/>
        <v>0</v>
      </c>
      <c r="AM627" s="614">
        <f>SUM(AL627:AL627)</f>
        <v>0</v>
      </c>
      <c r="AN627" s="515"/>
      <c r="AO627" s="515"/>
      <c r="AP627" s="614">
        <f>AM627-AN627-AO627</f>
        <v>0</v>
      </c>
      <c r="AQ627" s="50"/>
      <c r="AR627" s="522"/>
      <c r="AS627" s="520"/>
      <c r="AT627" s="567"/>
    </row>
    <row r="628" spans="1:46" ht="69" customHeight="1" thickBot="1">
      <c r="A628" s="988"/>
      <c r="B628" s="991"/>
      <c r="C628" s="991"/>
      <c r="D628" s="1015"/>
      <c r="E628" s="71">
        <v>2017</v>
      </c>
      <c r="F628" s="168" t="s">
        <v>75</v>
      </c>
      <c r="G628" s="67"/>
      <c r="H628" s="68"/>
      <c r="I628" s="68"/>
      <c r="J628" s="70">
        <f>G628*H628*I628</f>
        <v>0</v>
      </c>
      <c r="K628" s="69"/>
      <c r="L628" s="68"/>
      <c r="M628" s="68"/>
      <c r="N628" s="68"/>
      <c r="O628" s="68"/>
      <c r="P628" s="68"/>
      <c r="Q628" s="68"/>
      <c r="R628" s="66">
        <f>(K628*L628*M628*N628)+(K628*L628*P628)+O628+(K628*L628*Q628)</f>
        <v>0</v>
      </c>
      <c r="S628" s="67"/>
      <c r="T628" s="67"/>
      <c r="U628" s="66">
        <f>S628*T628</f>
        <v>0</v>
      </c>
      <c r="V628" s="67"/>
      <c r="W628" s="67"/>
      <c r="X628" s="66">
        <f>W628*V628</f>
        <v>0</v>
      </c>
      <c r="Y628" s="67"/>
      <c r="Z628" s="67"/>
      <c r="AA628" s="66">
        <f>Y628*Z628</f>
        <v>0</v>
      </c>
      <c r="AB628" s="67"/>
      <c r="AC628" s="67"/>
      <c r="AD628" s="66">
        <f>AB628*AC628</f>
        <v>0</v>
      </c>
      <c r="AE628" s="67"/>
      <c r="AF628" s="67"/>
      <c r="AG628" s="66">
        <f>AE628*AF628</f>
        <v>0</v>
      </c>
      <c r="AH628" s="67"/>
      <c r="AI628" s="67"/>
      <c r="AJ628" s="66">
        <f>AI628+AH628</f>
        <v>0</v>
      </c>
      <c r="AK628" s="66"/>
      <c r="AL628" s="51">
        <f t="shared" si="279"/>
        <v>0</v>
      </c>
      <c r="AM628" s="515">
        <f>SUM(AL628:AL628)</f>
        <v>0</v>
      </c>
      <c r="AN628" s="515"/>
      <c r="AO628" s="515"/>
      <c r="AP628" s="515">
        <f>AM628-AN628-AO628</f>
        <v>0</v>
      </c>
      <c r="AQ628" s="50"/>
      <c r="AR628" s="522"/>
      <c r="AS628" s="520"/>
      <c r="AT628" s="567"/>
    </row>
    <row r="629" spans="1:46" s="150" customFormat="1" ht="33" customHeight="1" thickBot="1">
      <c r="A629" s="1016" t="s">
        <v>512</v>
      </c>
      <c r="B629" s="1017"/>
      <c r="C629" s="1017"/>
      <c r="D629" s="1017"/>
      <c r="E629" s="1017"/>
      <c r="F629" s="1018"/>
      <c r="G629" s="198"/>
      <c r="H629" s="198"/>
      <c r="I629" s="198"/>
      <c r="J629" s="198"/>
      <c r="K629" s="198"/>
      <c r="L629" s="198"/>
      <c r="M629" s="198"/>
      <c r="N629" s="198"/>
      <c r="O629" s="198"/>
      <c r="P629" s="198"/>
      <c r="Q629" s="198"/>
      <c r="R629" s="198"/>
      <c r="S629" s="198"/>
      <c r="T629" s="198"/>
      <c r="U629" s="198"/>
      <c r="V629" s="198"/>
      <c r="W629" s="198"/>
      <c r="X629" s="198"/>
      <c r="Y629" s="198"/>
      <c r="Z629" s="198"/>
      <c r="AA629" s="198"/>
      <c r="AB629" s="198"/>
      <c r="AC629" s="198"/>
      <c r="AD629" s="198"/>
      <c r="AE629" s="198"/>
      <c r="AF629" s="198"/>
      <c r="AG629" s="198"/>
      <c r="AH629" s="198"/>
      <c r="AI629" s="198"/>
      <c r="AJ629" s="198"/>
      <c r="AK629" s="198"/>
      <c r="AL629" s="198"/>
      <c r="AM629" s="198"/>
      <c r="AN629" s="198"/>
      <c r="AO629" s="198"/>
      <c r="AP629" s="198"/>
      <c r="AQ629" s="198"/>
      <c r="AR629" s="198"/>
      <c r="AS629" s="197"/>
      <c r="AT629" s="563"/>
    </row>
    <row r="630" spans="1:46" ht="60.75" customHeight="1" thickBot="1">
      <c r="A630" s="989" t="s">
        <v>511</v>
      </c>
      <c r="B630" s="989" t="s">
        <v>53</v>
      </c>
      <c r="C630" s="1013" t="s">
        <v>510</v>
      </c>
      <c r="D630" s="1013" t="s">
        <v>1311</v>
      </c>
      <c r="E630" s="71">
        <v>2017</v>
      </c>
      <c r="F630" s="71" t="s">
        <v>74</v>
      </c>
      <c r="G630" s="67"/>
      <c r="H630" s="68"/>
      <c r="I630" s="68"/>
      <c r="J630" s="70">
        <f t="shared" ref="J630:J640" si="289">G630*H630*I630</f>
        <v>0</v>
      </c>
      <c r="K630" s="69"/>
      <c r="L630" s="68"/>
      <c r="M630" s="68"/>
      <c r="N630" s="68"/>
      <c r="O630" s="68"/>
      <c r="P630" s="68"/>
      <c r="Q630" s="68"/>
      <c r="R630" s="66">
        <f>(K630*L630*M630*N630)+(K630*L630*P630)+O630+(K630*L630*Q630)</f>
        <v>0</v>
      </c>
      <c r="S630" s="67"/>
      <c r="T630" s="67"/>
      <c r="U630" s="66">
        <f t="shared" ref="U630:U645" si="290">S630*T630</f>
        <v>0</v>
      </c>
      <c r="V630" s="67"/>
      <c r="W630" s="67"/>
      <c r="X630" s="66">
        <f>W630*V630</f>
        <v>0</v>
      </c>
      <c r="Y630" s="67"/>
      <c r="Z630" s="67"/>
      <c r="AA630" s="66">
        <f>Y630*Z630</f>
        <v>0</v>
      </c>
      <c r="AB630" s="67"/>
      <c r="AC630" s="67"/>
      <c r="AD630" s="66">
        <f t="shared" ref="AD630:AD645" si="291">AB630*AC630</f>
        <v>0</v>
      </c>
      <c r="AE630" s="67"/>
      <c r="AF630" s="67"/>
      <c r="AG630" s="66">
        <f>AE630*AF630</f>
        <v>0</v>
      </c>
      <c r="AH630" s="67"/>
      <c r="AI630" s="67"/>
      <c r="AJ630" s="66">
        <f>AI630+AH630</f>
        <v>0</v>
      </c>
      <c r="AK630" s="66"/>
      <c r="AL630" s="51">
        <f t="shared" ref="AL630:AL645" si="292">AJ630+AG630+AD630+AA630+X630+U630+R630+J630+AK630</f>
        <v>0</v>
      </c>
      <c r="AM630" s="515">
        <f t="shared" ref="AM630:AM646" si="293">SUM(AL630:AL630)</f>
        <v>0</v>
      </c>
      <c r="AN630" s="515"/>
      <c r="AO630" s="515"/>
      <c r="AP630" s="515">
        <f t="shared" ref="AP630:AP645" si="294">AM630-AN630-AO630</f>
        <v>0</v>
      </c>
      <c r="AQ630" s="50"/>
      <c r="AR630" s="524"/>
      <c r="AS630" s="523"/>
      <c r="AT630" s="567"/>
    </row>
    <row r="631" spans="1:46" ht="60.75" customHeight="1" thickBot="1">
      <c r="A631" s="990"/>
      <c r="B631" s="990"/>
      <c r="C631" s="1014"/>
      <c r="D631" s="1014"/>
      <c r="E631" s="71">
        <v>2017</v>
      </c>
      <c r="F631" s="71" t="s">
        <v>969</v>
      </c>
      <c r="G631" s="67"/>
      <c r="H631" s="68"/>
      <c r="I631" s="68"/>
      <c r="J631" s="70">
        <f t="shared" si="289"/>
        <v>0</v>
      </c>
      <c r="K631" s="69"/>
      <c r="L631" s="68"/>
      <c r="M631" s="68"/>
      <c r="N631" s="68"/>
      <c r="O631" s="68"/>
      <c r="P631" s="68"/>
      <c r="Q631" s="68"/>
      <c r="R631" s="70">
        <f t="shared" ref="R631:R645" si="295">O631*P631*Q631</f>
        <v>0</v>
      </c>
      <c r="S631" s="67"/>
      <c r="T631" s="67"/>
      <c r="U631" s="66">
        <f t="shared" si="290"/>
        <v>0</v>
      </c>
      <c r="V631" s="67"/>
      <c r="W631" s="67"/>
      <c r="X631" s="70">
        <f t="shared" ref="X631:X645" si="296">U631*V631*W631</f>
        <v>0</v>
      </c>
      <c r="Y631" s="67"/>
      <c r="Z631" s="67"/>
      <c r="AA631" s="70">
        <f t="shared" ref="AA631:AA645" si="297">X631*Y631*Z631</f>
        <v>0</v>
      </c>
      <c r="AB631" s="67"/>
      <c r="AC631" s="67"/>
      <c r="AD631" s="66">
        <f t="shared" si="291"/>
        <v>0</v>
      </c>
      <c r="AE631" s="67"/>
      <c r="AF631" s="67"/>
      <c r="AG631" s="70">
        <f t="shared" ref="AG631:AG645" si="298">AD631*AE631*AF631</f>
        <v>0</v>
      </c>
      <c r="AH631" s="496"/>
      <c r="AI631" s="496"/>
      <c r="AJ631" s="70">
        <f t="shared" ref="AJ631:AJ645" si="299">AG631*AH631*AI631</f>
        <v>0</v>
      </c>
      <c r="AK631" s="188"/>
      <c r="AL631" s="51">
        <f t="shared" si="292"/>
        <v>0</v>
      </c>
      <c r="AM631" s="515">
        <f t="shared" si="293"/>
        <v>0</v>
      </c>
      <c r="AN631" s="515"/>
      <c r="AO631" s="515"/>
      <c r="AP631" s="515">
        <f t="shared" si="294"/>
        <v>0</v>
      </c>
      <c r="AQ631" s="50"/>
      <c r="AR631" s="530"/>
      <c r="AS631" s="532"/>
      <c r="AT631" s="567"/>
    </row>
    <row r="632" spans="1:46" ht="60.75" customHeight="1" thickBot="1">
      <c r="A632" s="990"/>
      <c r="B632" s="990"/>
      <c r="C632" s="1014"/>
      <c r="D632" s="1014"/>
      <c r="E632" s="71">
        <v>2018</v>
      </c>
      <c r="F632" s="71" t="s">
        <v>73</v>
      </c>
      <c r="G632" s="67"/>
      <c r="H632" s="68"/>
      <c r="I632" s="68"/>
      <c r="J632" s="70">
        <f t="shared" si="289"/>
        <v>0</v>
      </c>
      <c r="K632" s="69"/>
      <c r="L632" s="68"/>
      <c r="M632" s="68"/>
      <c r="N632" s="68"/>
      <c r="O632" s="68"/>
      <c r="P632" s="68"/>
      <c r="Q632" s="68"/>
      <c r="R632" s="70">
        <f t="shared" si="295"/>
        <v>0</v>
      </c>
      <c r="S632" s="67"/>
      <c r="T632" s="67"/>
      <c r="U632" s="66">
        <f t="shared" si="290"/>
        <v>0</v>
      </c>
      <c r="V632" s="67"/>
      <c r="W632" s="67"/>
      <c r="X632" s="70">
        <f t="shared" si="296"/>
        <v>0</v>
      </c>
      <c r="Y632" s="67"/>
      <c r="Z632" s="67"/>
      <c r="AA632" s="70">
        <f t="shared" si="297"/>
        <v>0</v>
      </c>
      <c r="AB632" s="67"/>
      <c r="AC632" s="67"/>
      <c r="AD632" s="66">
        <f t="shared" si="291"/>
        <v>0</v>
      </c>
      <c r="AE632" s="67"/>
      <c r="AF632" s="67"/>
      <c r="AG632" s="70">
        <f t="shared" si="298"/>
        <v>0</v>
      </c>
      <c r="AH632" s="496"/>
      <c r="AI632" s="496"/>
      <c r="AJ632" s="70">
        <f t="shared" si="299"/>
        <v>0</v>
      </c>
      <c r="AK632" s="188"/>
      <c r="AL632" s="51">
        <f t="shared" si="292"/>
        <v>0</v>
      </c>
      <c r="AM632" s="515">
        <f t="shared" si="293"/>
        <v>0</v>
      </c>
      <c r="AN632" s="515"/>
      <c r="AO632" s="515"/>
      <c r="AP632" s="515">
        <f t="shared" si="294"/>
        <v>0</v>
      </c>
      <c r="AQ632" s="50"/>
      <c r="AR632" s="530"/>
      <c r="AS632" s="532"/>
      <c r="AT632" s="567"/>
    </row>
    <row r="633" spans="1:46" ht="60.75" customHeight="1" thickBot="1">
      <c r="A633" s="990"/>
      <c r="B633" s="990"/>
      <c r="C633" s="1014"/>
      <c r="D633" s="1014"/>
      <c r="E633" s="71">
        <v>2018</v>
      </c>
      <c r="F633" s="71" t="s">
        <v>73</v>
      </c>
      <c r="G633" s="67"/>
      <c r="H633" s="68"/>
      <c r="I633" s="68"/>
      <c r="J633" s="70">
        <f t="shared" si="289"/>
        <v>0</v>
      </c>
      <c r="K633" s="69"/>
      <c r="L633" s="68"/>
      <c r="M633" s="68"/>
      <c r="N633" s="68"/>
      <c r="O633" s="68"/>
      <c r="P633" s="68"/>
      <c r="Q633" s="68"/>
      <c r="R633" s="70">
        <f t="shared" si="295"/>
        <v>0</v>
      </c>
      <c r="S633" s="67"/>
      <c r="T633" s="67"/>
      <c r="U633" s="66">
        <f t="shared" si="290"/>
        <v>0</v>
      </c>
      <c r="V633" s="67"/>
      <c r="W633" s="67"/>
      <c r="X633" s="70">
        <f t="shared" si="296"/>
        <v>0</v>
      </c>
      <c r="Y633" s="67"/>
      <c r="Z633" s="67"/>
      <c r="AA633" s="70">
        <f t="shared" si="297"/>
        <v>0</v>
      </c>
      <c r="AB633" s="67"/>
      <c r="AC633" s="67"/>
      <c r="AD633" s="66">
        <f t="shared" si="291"/>
        <v>0</v>
      </c>
      <c r="AE633" s="67"/>
      <c r="AF633" s="67"/>
      <c r="AG633" s="70">
        <f t="shared" si="298"/>
        <v>0</v>
      </c>
      <c r="AH633" s="496"/>
      <c r="AI633" s="496"/>
      <c r="AJ633" s="70">
        <f t="shared" si="299"/>
        <v>0</v>
      </c>
      <c r="AK633" s="188"/>
      <c r="AL633" s="51">
        <f t="shared" si="292"/>
        <v>0</v>
      </c>
      <c r="AM633" s="620">
        <f t="shared" si="293"/>
        <v>0</v>
      </c>
      <c r="AN633" s="620"/>
      <c r="AO633" s="620"/>
      <c r="AP633" s="620">
        <f t="shared" si="294"/>
        <v>0</v>
      </c>
      <c r="AQ633" s="50"/>
      <c r="AR633" s="622"/>
      <c r="AS633" s="625"/>
      <c r="AT633" s="567"/>
    </row>
    <row r="634" spans="1:46" ht="60.75" customHeight="1" thickBot="1">
      <c r="A634" s="990"/>
      <c r="B634" s="990"/>
      <c r="C634" s="1014"/>
      <c r="D634" s="1014"/>
      <c r="E634" s="71">
        <v>2017</v>
      </c>
      <c r="F634" s="71" t="s">
        <v>72</v>
      </c>
      <c r="G634" s="67"/>
      <c r="H634" s="68"/>
      <c r="I634" s="68"/>
      <c r="J634" s="70">
        <f t="shared" si="289"/>
        <v>0</v>
      </c>
      <c r="K634" s="69"/>
      <c r="L634" s="68"/>
      <c r="M634" s="68"/>
      <c r="N634" s="68"/>
      <c r="O634" s="68"/>
      <c r="P634" s="68"/>
      <c r="Q634" s="68"/>
      <c r="R634" s="70">
        <f t="shared" si="295"/>
        <v>0</v>
      </c>
      <c r="S634" s="67"/>
      <c r="T634" s="67"/>
      <c r="U634" s="66">
        <f t="shared" si="290"/>
        <v>0</v>
      </c>
      <c r="V634" s="67"/>
      <c r="W634" s="67"/>
      <c r="X634" s="70">
        <f t="shared" si="296"/>
        <v>0</v>
      </c>
      <c r="Y634" s="67"/>
      <c r="Z634" s="67"/>
      <c r="AA634" s="70">
        <f t="shared" si="297"/>
        <v>0</v>
      </c>
      <c r="AB634" s="67"/>
      <c r="AC634" s="67"/>
      <c r="AD634" s="66">
        <f t="shared" si="291"/>
        <v>0</v>
      </c>
      <c r="AE634" s="67"/>
      <c r="AF634" s="67"/>
      <c r="AG634" s="70">
        <f t="shared" si="298"/>
        <v>0</v>
      </c>
      <c r="AH634" s="496"/>
      <c r="AI634" s="496"/>
      <c r="AJ634" s="70">
        <f t="shared" si="299"/>
        <v>0</v>
      </c>
      <c r="AK634" s="188"/>
      <c r="AL634" s="51">
        <f t="shared" si="292"/>
        <v>0</v>
      </c>
      <c r="AM634" s="515">
        <f t="shared" si="293"/>
        <v>0</v>
      </c>
      <c r="AN634" s="515"/>
      <c r="AO634" s="515"/>
      <c r="AP634" s="515">
        <f t="shared" si="294"/>
        <v>0</v>
      </c>
      <c r="AQ634" s="50"/>
      <c r="AR634" s="530"/>
      <c r="AS634" s="532"/>
      <c r="AT634" s="567"/>
    </row>
    <row r="635" spans="1:46" ht="60.75" customHeight="1" thickBot="1">
      <c r="A635" s="990"/>
      <c r="B635" s="990"/>
      <c r="C635" s="1014"/>
      <c r="D635" s="1014"/>
      <c r="E635" s="71">
        <v>2017</v>
      </c>
      <c r="F635" s="71" t="s">
        <v>71</v>
      </c>
      <c r="G635" s="67"/>
      <c r="H635" s="68"/>
      <c r="I635" s="68"/>
      <c r="J635" s="70">
        <f t="shared" si="289"/>
        <v>0</v>
      </c>
      <c r="K635" s="69"/>
      <c r="L635" s="68"/>
      <c r="M635" s="68"/>
      <c r="N635" s="68"/>
      <c r="O635" s="68"/>
      <c r="P635" s="68"/>
      <c r="Q635" s="68"/>
      <c r="R635" s="70">
        <f t="shared" si="295"/>
        <v>0</v>
      </c>
      <c r="S635" s="67"/>
      <c r="T635" s="67"/>
      <c r="U635" s="66">
        <f t="shared" si="290"/>
        <v>0</v>
      </c>
      <c r="V635" s="67"/>
      <c r="W635" s="67"/>
      <c r="X635" s="70">
        <f t="shared" si="296"/>
        <v>0</v>
      </c>
      <c r="Y635" s="67"/>
      <c r="Z635" s="67"/>
      <c r="AA635" s="70">
        <f t="shared" si="297"/>
        <v>0</v>
      </c>
      <c r="AB635" s="67"/>
      <c r="AC635" s="67"/>
      <c r="AD635" s="66">
        <f t="shared" si="291"/>
        <v>0</v>
      </c>
      <c r="AE635" s="67"/>
      <c r="AF635" s="67"/>
      <c r="AG635" s="70">
        <f t="shared" si="298"/>
        <v>0</v>
      </c>
      <c r="AH635" s="496"/>
      <c r="AI635" s="496"/>
      <c r="AJ635" s="70">
        <f t="shared" si="299"/>
        <v>0</v>
      </c>
      <c r="AK635" s="188"/>
      <c r="AL635" s="51">
        <f t="shared" si="292"/>
        <v>0</v>
      </c>
      <c r="AM635" s="515">
        <f t="shared" si="293"/>
        <v>0</v>
      </c>
      <c r="AN635" s="515"/>
      <c r="AO635" s="515"/>
      <c r="AP635" s="515">
        <f t="shared" si="294"/>
        <v>0</v>
      </c>
      <c r="AQ635" s="50"/>
      <c r="AR635" s="530"/>
      <c r="AS635" s="532"/>
      <c r="AT635" s="567"/>
    </row>
    <row r="636" spans="1:46" ht="60.75" customHeight="1" thickBot="1">
      <c r="A636" s="990"/>
      <c r="B636" s="990"/>
      <c r="C636" s="1014"/>
      <c r="D636" s="1014"/>
      <c r="E636" s="71">
        <v>2018</v>
      </c>
      <c r="F636" s="71" t="s">
        <v>70</v>
      </c>
      <c r="G636" s="67"/>
      <c r="H636" s="68"/>
      <c r="I636" s="68"/>
      <c r="J636" s="70">
        <f t="shared" si="289"/>
        <v>0</v>
      </c>
      <c r="K636" s="69"/>
      <c r="L636" s="68"/>
      <c r="M636" s="68"/>
      <c r="N636" s="68"/>
      <c r="O636" s="68"/>
      <c r="P636" s="68"/>
      <c r="Q636" s="68"/>
      <c r="R636" s="70">
        <f t="shared" si="295"/>
        <v>0</v>
      </c>
      <c r="S636" s="67"/>
      <c r="T636" s="67"/>
      <c r="U636" s="66">
        <f t="shared" si="290"/>
        <v>0</v>
      </c>
      <c r="V636" s="67"/>
      <c r="W636" s="67"/>
      <c r="X636" s="70">
        <f t="shared" si="296"/>
        <v>0</v>
      </c>
      <c r="Y636" s="67"/>
      <c r="Z636" s="67"/>
      <c r="AA636" s="70">
        <f t="shared" si="297"/>
        <v>0</v>
      </c>
      <c r="AB636" s="67"/>
      <c r="AC636" s="67"/>
      <c r="AD636" s="66">
        <f t="shared" si="291"/>
        <v>0</v>
      </c>
      <c r="AE636" s="67"/>
      <c r="AF636" s="67"/>
      <c r="AG636" s="70">
        <f t="shared" si="298"/>
        <v>0</v>
      </c>
      <c r="AH636" s="496"/>
      <c r="AI636" s="496"/>
      <c r="AJ636" s="70">
        <f t="shared" si="299"/>
        <v>0</v>
      </c>
      <c r="AK636" s="188"/>
      <c r="AL636" s="51">
        <f t="shared" si="292"/>
        <v>0</v>
      </c>
      <c r="AM636" s="515">
        <f t="shared" si="293"/>
        <v>0</v>
      </c>
      <c r="AN636" s="515"/>
      <c r="AO636" s="515"/>
      <c r="AP636" s="515">
        <f t="shared" si="294"/>
        <v>0</v>
      </c>
      <c r="AQ636" s="50"/>
      <c r="AR636" s="530"/>
      <c r="AS636" s="532"/>
      <c r="AT636" s="567"/>
    </row>
    <row r="637" spans="1:46" ht="60.75" customHeight="1" thickBot="1">
      <c r="A637" s="990"/>
      <c r="B637" s="990"/>
      <c r="C637" s="1014"/>
      <c r="D637" s="1014"/>
      <c r="E637" s="71">
        <v>2018</v>
      </c>
      <c r="F637" s="71" t="s">
        <v>69</v>
      </c>
      <c r="G637" s="67"/>
      <c r="H637" s="68"/>
      <c r="I637" s="68"/>
      <c r="J637" s="70">
        <f t="shared" si="289"/>
        <v>0</v>
      </c>
      <c r="K637" s="69"/>
      <c r="L637" s="68"/>
      <c r="M637" s="68"/>
      <c r="N637" s="68"/>
      <c r="O637" s="68"/>
      <c r="P637" s="68"/>
      <c r="Q637" s="68"/>
      <c r="R637" s="70">
        <f t="shared" si="295"/>
        <v>0</v>
      </c>
      <c r="S637" s="67"/>
      <c r="T637" s="67"/>
      <c r="U637" s="66">
        <f t="shared" si="290"/>
        <v>0</v>
      </c>
      <c r="V637" s="67"/>
      <c r="W637" s="67"/>
      <c r="X637" s="70">
        <f t="shared" si="296"/>
        <v>0</v>
      </c>
      <c r="Y637" s="67"/>
      <c r="Z637" s="67"/>
      <c r="AA637" s="70">
        <f t="shared" si="297"/>
        <v>0</v>
      </c>
      <c r="AB637" s="67"/>
      <c r="AC637" s="67"/>
      <c r="AD637" s="66">
        <f t="shared" si="291"/>
        <v>0</v>
      </c>
      <c r="AE637" s="67"/>
      <c r="AF637" s="67"/>
      <c r="AG637" s="70">
        <f t="shared" si="298"/>
        <v>0</v>
      </c>
      <c r="AH637" s="496"/>
      <c r="AI637" s="496"/>
      <c r="AJ637" s="70">
        <f t="shared" si="299"/>
        <v>0</v>
      </c>
      <c r="AK637" s="188"/>
      <c r="AL637" s="51">
        <f t="shared" si="292"/>
        <v>0</v>
      </c>
      <c r="AM637" s="515">
        <f t="shared" si="293"/>
        <v>0</v>
      </c>
      <c r="AN637" s="515"/>
      <c r="AO637" s="515"/>
      <c r="AP637" s="515">
        <f t="shared" si="294"/>
        <v>0</v>
      </c>
      <c r="AQ637" s="50"/>
      <c r="AR637" s="530"/>
      <c r="AS637" s="532"/>
      <c r="AT637" s="567"/>
    </row>
    <row r="638" spans="1:46" ht="60.75" customHeight="1" thickBot="1">
      <c r="A638" s="990"/>
      <c r="B638" s="990"/>
      <c r="C638" s="1014"/>
      <c r="D638" s="1014"/>
      <c r="E638" s="71">
        <v>2017</v>
      </c>
      <c r="F638" s="71" t="s">
        <v>1312</v>
      </c>
      <c r="G638" s="67"/>
      <c r="H638" s="68"/>
      <c r="I638" s="68"/>
      <c r="J638" s="70">
        <f t="shared" si="289"/>
        <v>0</v>
      </c>
      <c r="K638" s="69"/>
      <c r="L638" s="68"/>
      <c r="M638" s="68"/>
      <c r="N638" s="68"/>
      <c r="O638" s="68"/>
      <c r="P638" s="68"/>
      <c r="Q638" s="68"/>
      <c r="R638" s="70">
        <f t="shared" si="295"/>
        <v>0</v>
      </c>
      <c r="S638" s="67"/>
      <c r="T638" s="67"/>
      <c r="U638" s="66">
        <f t="shared" si="290"/>
        <v>0</v>
      </c>
      <c r="V638" s="67"/>
      <c r="W638" s="67"/>
      <c r="X638" s="70">
        <f t="shared" si="296"/>
        <v>0</v>
      </c>
      <c r="Y638" s="67"/>
      <c r="Z638" s="67"/>
      <c r="AA638" s="70">
        <f t="shared" si="297"/>
        <v>0</v>
      </c>
      <c r="AB638" s="67"/>
      <c r="AC638" s="67"/>
      <c r="AD638" s="66">
        <f t="shared" si="291"/>
        <v>0</v>
      </c>
      <c r="AE638" s="67"/>
      <c r="AF638" s="67"/>
      <c r="AG638" s="70">
        <f t="shared" si="298"/>
        <v>0</v>
      </c>
      <c r="AH638" s="496"/>
      <c r="AI638" s="496"/>
      <c r="AJ638" s="70">
        <f t="shared" si="299"/>
        <v>0</v>
      </c>
      <c r="AK638" s="188"/>
      <c r="AL638" s="51">
        <f t="shared" si="292"/>
        <v>0</v>
      </c>
      <c r="AM638" s="515">
        <f t="shared" si="293"/>
        <v>0</v>
      </c>
      <c r="AN638" s="515"/>
      <c r="AO638" s="515"/>
      <c r="AP638" s="515">
        <f t="shared" si="294"/>
        <v>0</v>
      </c>
      <c r="AQ638" s="50"/>
      <c r="AR638" s="530"/>
      <c r="AS638" s="532"/>
      <c r="AT638" s="567"/>
    </row>
    <row r="639" spans="1:46" ht="60.75" customHeight="1" thickBot="1">
      <c r="A639" s="990"/>
      <c r="B639" s="990"/>
      <c r="C639" s="1014"/>
      <c r="D639" s="1014"/>
      <c r="E639" s="71">
        <v>2017</v>
      </c>
      <c r="F639" s="71" t="s">
        <v>971</v>
      </c>
      <c r="G639" s="67"/>
      <c r="H639" s="68"/>
      <c r="I639" s="68"/>
      <c r="J639" s="70">
        <f t="shared" si="289"/>
        <v>0</v>
      </c>
      <c r="K639" s="69"/>
      <c r="L639" s="68"/>
      <c r="M639" s="68"/>
      <c r="N639" s="68"/>
      <c r="O639" s="68"/>
      <c r="P639" s="68"/>
      <c r="Q639" s="68"/>
      <c r="R639" s="70">
        <f t="shared" si="295"/>
        <v>0</v>
      </c>
      <c r="S639" s="67"/>
      <c r="T639" s="67"/>
      <c r="U639" s="66">
        <f t="shared" si="290"/>
        <v>0</v>
      </c>
      <c r="V639" s="67"/>
      <c r="W639" s="67"/>
      <c r="X639" s="70">
        <f t="shared" si="296"/>
        <v>0</v>
      </c>
      <c r="Y639" s="67"/>
      <c r="Z639" s="67"/>
      <c r="AA639" s="70">
        <f t="shared" si="297"/>
        <v>0</v>
      </c>
      <c r="AB639" s="67"/>
      <c r="AC639" s="67"/>
      <c r="AD639" s="66">
        <f t="shared" si="291"/>
        <v>0</v>
      </c>
      <c r="AE639" s="67"/>
      <c r="AF639" s="67"/>
      <c r="AG639" s="70">
        <f t="shared" si="298"/>
        <v>0</v>
      </c>
      <c r="AH639" s="496"/>
      <c r="AI639" s="496"/>
      <c r="AJ639" s="70">
        <f t="shared" si="299"/>
        <v>0</v>
      </c>
      <c r="AK639" s="188"/>
      <c r="AL639" s="51">
        <f t="shared" si="292"/>
        <v>0</v>
      </c>
      <c r="AM639" s="515">
        <f t="shared" si="293"/>
        <v>0</v>
      </c>
      <c r="AN639" s="515"/>
      <c r="AO639" s="515"/>
      <c r="AP639" s="515">
        <f t="shared" si="294"/>
        <v>0</v>
      </c>
      <c r="AQ639" s="50"/>
      <c r="AR639" s="530"/>
      <c r="AS639" s="532"/>
      <c r="AT639" s="567"/>
    </row>
    <row r="640" spans="1:46" ht="60.75" customHeight="1" thickBot="1">
      <c r="A640" s="990"/>
      <c r="B640" s="990"/>
      <c r="C640" s="1014"/>
      <c r="D640" s="1014"/>
      <c r="E640" s="71">
        <v>2018</v>
      </c>
      <c r="F640" s="71" t="s">
        <v>1313</v>
      </c>
      <c r="G640" s="67"/>
      <c r="H640" s="68"/>
      <c r="I640" s="68"/>
      <c r="J640" s="70">
        <f t="shared" si="289"/>
        <v>0</v>
      </c>
      <c r="K640" s="69"/>
      <c r="L640" s="68"/>
      <c r="M640" s="68"/>
      <c r="N640" s="68"/>
      <c r="O640" s="68"/>
      <c r="P640" s="68"/>
      <c r="Q640" s="68"/>
      <c r="R640" s="70">
        <f t="shared" si="295"/>
        <v>0</v>
      </c>
      <c r="S640" s="67"/>
      <c r="T640" s="67"/>
      <c r="U640" s="66">
        <f t="shared" si="290"/>
        <v>0</v>
      </c>
      <c r="V640" s="67"/>
      <c r="W640" s="67"/>
      <c r="X640" s="70">
        <f t="shared" si="296"/>
        <v>0</v>
      </c>
      <c r="Y640" s="67"/>
      <c r="Z640" s="67"/>
      <c r="AA640" s="70">
        <f t="shared" si="297"/>
        <v>0</v>
      </c>
      <c r="AB640" s="67"/>
      <c r="AC640" s="67"/>
      <c r="AD640" s="66">
        <f t="shared" si="291"/>
        <v>0</v>
      </c>
      <c r="AE640" s="67"/>
      <c r="AF640" s="67"/>
      <c r="AG640" s="70">
        <f t="shared" si="298"/>
        <v>0</v>
      </c>
      <c r="AH640" s="496"/>
      <c r="AI640" s="496"/>
      <c r="AJ640" s="70">
        <f t="shared" si="299"/>
        <v>0</v>
      </c>
      <c r="AK640" s="188"/>
      <c r="AL640" s="51">
        <f t="shared" si="292"/>
        <v>0</v>
      </c>
      <c r="AM640" s="515">
        <f t="shared" si="293"/>
        <v>0</v>
      </c>
      <c r="AN640" s="515"/>
      <c r="AO640" s="515"/>
      <c r="AP640" s="515">
        <f t="shared" si="294"/>
        <v>0</v>
      </c>
      <c r="AQ640" s="50"/>
      <c r="AR640" s="530"/>
      <c r="AS640" s="532"/>
      <c r="AT640" s="567"/>
    </row>
    <row r="641" spans="1:46" ht="60.75" customHeight="1" thickBot="1">
      <c r="A641" s="990"/>
      <c r="B641" s="990"/>
      <c r="C641" s="1014"/>
      <c r="D641" s="1014"/>
      <c r="E641" s="71">
        <v>2018</v>
      </c>
      <c r="F641" s="71" t="s">
        <v>1314</v>
      </c>
      <c r="G641" s="67"/>
      <c r="H641" s="68"/>
      <c r="I641" s="68"/>
      <c r="J641" s="70">
        <f>G641*H641*I641</f>
        <v>0</v>
      </c>
      <c r="K641" s="69"/>
      <c r="L641" s="68"/>
      <c r="M641" s="68"/>
      <c r="N641" s="68"/>
      <c r="O641" s="68"/>
      <c r="P641" s="68"/>
      <c r="Q641" s="68"/>
      <c r="R641" s="70">
        <f t="shared" si="295"/>
        <v>0</v>
      </c>
      <c r="S641" s="67"/>
      <c r="T641" s="67"/>
      <c r="U641" s="66">
        <f t="shared" si="290"/>
        <v>0</v>
      </c>
      <c r="V641" s="67"/>
      <c r="W641" s="67"/>
      <c r="X641" s="70">
        <f t="shared" si="296"/>
        <v>0</v>
      </c>
      <c r="Y641" s="67"/>
      <c r="Z641" s="67"/>
      <c r="AA641" s="70">
        <f t="shared" si="297"/>
        <v>0</v>
      </c>
      <c r="AB641" s="67"/>
      <c r="AC641" s="67"/>
      <c r="AD641" s="66">
        <f t="shared" si="291"/>
        <v>0</v>
      </c>
      <c r="AE641" s="67"/>
      <c r="AF641" s="67"/>
      <c r="AG641" s="70">
        <f t="shared" si="298"/>
        <v>0</v>
      </c>
      <c r="AH641" s="496"/>
      <c r="AI641" s="496"/>
      <c r="AJ641" s="70">
        <f t="shared" si="299"/>
        <v>0</v>
      </c>
      <c r="AK641" s="188"/>
      <c r="AL641" s="51">
        <f t="shared" si="292"/>
        <v>0</v>
      </c>
      <c r="AM641" s="515">
        <f t="shared" si="293"/>
        <v>0</v>
      </c>
      <c r="AN641" s="515"/>
      <c r="AO641" s="515"/>
      <c r="AP641" s="515">
        <f t="shared" si="294"/>
        <v>0</v>
      </c>
      <c r="AQ641" s="50"/>
      <c r="AR641" s="530"/>
      <c r="AS641" s="532"/>
      <c r="AT641" s="567"/>
    </row>
    <row r="642" spans="1:46" ht="60.75" customHeight="1" thickBot="1">
      <c r="A642" s="990"/>
      <c r="B642" s="990"/>
      <c r="C642" s="1014"/>
      <c r="D642" s="1014"/>
      <c r="E642" s="71">
        <v>2017</v>
      </c>
      <c r="F642" s="71" t="s">
        <v>68</v>
      </c>
      <c r="G642" s="67"/>
      <c r="H642" s="68"/>
      <c r="I642" s="68"/>
      <c r="J642" s="70">
        <f>G642*H642*I642</f>
        <v>0</v>
      </c>
      <c r="K642" s="69"/>
      <c r="L642" s="68"/>
      <c r="M642" s="68"/>
      <c r="N642" s="68"/>
      <c r="O642" s="68"/>
      <c r="P642" s="68"/>
      <c r="Q642" s="68"/>
      <c r="R642" s="70">
        <f t="shared" si="295"/>
        <v>0</v>
      </c>
      <c r="S642" s="67"/>
      <c r="T642" s="67"/>
      <c r="U642" s="66">
        <f t="shared" si="290"/>
        <v>0</v>
      </c>
      <c r="V642" s="67"/>
      <c r="W642" s="67"/>
      <c r="X642" s="70">
        <f t="shared" si="296"/>
        <v>0</v>
      </c>
      <c r="Y642" s="67"/>
      <c r="Z642" s="67"/>
      <c r="AA642" s="70">
        <f t="shared" si="297"/>
        <v>0</v>
      </c>
      <c r="AB642" s="67"/>
      <c r="AC642" s="67"/>
      <c r="AD642" s="66">
        <f t="shared" si="291"/>
        <v>0</v>
      </c>
      <c r="AE642" s="67"/>
      <c r="AF642" s="67"/>
      <c r="AG642" s="70">
        <f t="shared" si="298"/>
        <v>0</v>
      </c>
      <c r="AH642" s="496"/>
      <c r="AI642" s="496"/>
      <c r="AJ642" s="70">
        <f t="shared" si="299"/>
        <v>0</v>
      </c>
      <c r="AK642" s="188"/>
      <c r="AL642" s="51">
        <f t="shared" si="292"/>
        <v>0</v>
      </c>
      <c r="AM642" s="515">
        <f t="shared" si="293"/>
        <v>0</v>
      </c>
      <c r="AN642" s="515"/>
      <c r="AO642" s="515"/>
      <c r="AP642" s="515">
        <f t="shared" si="294"/>
        <v>0</v>
      </c>
      <c r="AQ642" s="50"/>
      <c r="AR642" s="530"/>
      <c r="AS642" s="532"/>
      <c r="AT642" s="567"/>
    </row>
    <row r="643" spans="1:46" ht="60.75" customHeight="1" thickBot="1">
      <c r="A643" s="990"/>
      <c r="B643" s="990"/>
      <c r="C643" s="1014"/>
      <c r="D643" s="1014"/>
      <c r="E643" s="71">
        <v>2017</v>
      </c>
      <c r="F643" s="71" t="s">
        <v>67</v>
      </c>
      <c r="G643" s="67"/>
      <c r="H643" s="68"/>
      <c r="I643" s="68"/>
      <c r="J643" s="70">
        <f>G643*H643*I643</f>
        <v>0</v>
      </c>
      <c r="K643" s="69"/>
      <c r="L643" s="68"/>
      <c r="M643" s="68"/>
      <c r="N643" s="68"/>
      <c r="O643" s="68"/>
      <c r="P643" s="68"/>
      <c r="Q643" s="68"/>
      <c r="R643" s="70">
        <f t="shared" si="295"/>
        <v>0</v>
      </c>
      <c r="S643" s="67"/>
      <c r="T643" s="67"/>
      <c r="U643" s="66">
        <f t="shared" si="290"/>
        <v>0</v>
      </c>
      <c r="V643" s="67"/>
      <c r="W643" s="67"/>
      <c r="X643" s="70">
        <f t="shared" si="296"/>
        <v>0</v>
      </c>
      <c r="Y643" s="67"/>
      <c r="Z643" s="67"/>
      <c r="AA643" s="70">
        <f t="shared" si="297"/>
        <v>0</v>
      </c>
      <c r="AB643" s="67"/>
      <c r="AC643" s="67"/>
      <c r="AD643" s="66">
        <f t="shared" si="291"/>
        <v>0</v>
      </c>
      <c r="AE643" s="67"/>
      <c r="AF643" s="67"/>
      <c r="AG643" s="70">
        <f t="shared" si="298"/>
        <v>0</v>
      </c>
      <c r="AH643" s="496"/>
      <c r="AI643" s="496"/>
      <c r="AJ643" s="70">
        <f t="shared" si="299"/>
        <v>0</v>
      </c>
      <c r="AK643" s="188"/>
      <c r="AL643" s="51">
        <f t="shared" si="292"/>
        <v>0</v>
      </c>
      <c r="AM643" s="620">
        <f t="shared" si="293"/>
        <v>0</v>
      </c>
      <c r="AN643" s="620"/>
      <c r="AO643" s="620"/>
      <c r="AP643" s="620"/>
      <c r="AQ643" s="50"/>
      <c r="AR643" s="622"/>
      <c r="AS643" s="625"/>
      <c r="AT643" s="567"/>
    </row>
    <row r="644" spans="1:46" ht="60.75" customHeight="1" thickBot="1">
      <c r="A644" s="990"/>
      <c r="B644" s="990"/>
      <c r="C644" s="1014"/>
      <c r="D644" s="1014"/>
      <c r="E644" s="71">
        <v>2018</v>
      </c>
      <c r="F644" s="71" t="s">
        <v>67</v>
      </c>
      <c r="G644" s="67"/>
      <c r="H644" s="68"/>
      <c r="I644" s="68"/>
      <c r="J644" s="70">
        <f>G644*H644*I644</f>
        <v>0</v>
      </c>
      <c r="K644" s="69"/>
      <c r="L644" s="68"/>
      <c r="M644" s="68"/>
      <c r="N644" s="68"/>
      <c r="O644" s="68"/>
      <c r="P644" s="68"/>
      <c r="Q644" s="68"/>
      <c r="R644" s="70">
        <f t="shared" si="295"/>
        <v>0</v>
      </c>
      <c r="S644" s="67"/>
      <c r="T644" s="67"/>
      <c r="U644" s="66">
        <f t="shared" si="290"/>
        <v>0</v>
      </c>
      <c r="V644" s="67"/>
      <c r="W644" s="67"/>
      <c r="X644" s="70">
        <f t="shared" si="296"/>
        <v>0</v>
      </c>
      <c r="Y644" s="67"/>
      <c r="Z644" s="67"/>
      <c r="AA644" s="70">
        <f t="shared" si="297"/>
        <v>0</v>
      </c>
      <c r="AB644" s="67"/>
      <c r="AC644" s="67"/>
      <c r="AD644" s="66">
        <f t="shared" si="291"/>
        <v>0</v>
      </c>
      <c r="AE644" s="67"/>
      <c r="AF644" s="67"/>
      <c r="AG644" s="70">
        <f t="shared" si="298"/>
        <v>0</v>
      </c>
      <c r="AH644" s="496"/>
      <c r="AI644" s="496"/>
      <c r="AJ644" s="70">
        <f t="shared" si="299"/>
        <v>0</v>
      </c>
      <c r="AK644" s="188"/>
      <c r="AL644" s="51">
        <f t="shared" si="292"/>
        <v>0</v>
      </c>
      <c r="AM644" s="620">
        <f t="shared" si="293"/>
        <v>0</v>
      </c>
      <c r="AN644" s="620"/>
      <c r="AO644" s="620"/>
      <c r="AP644" s="620"/>
      <c r="AQ644" s="50"/>
      <c r="AR644" s="622"/>
      <c r="AS644" s="625"/>
      <c r="AT644" s="567"/>
    </row>
    <row r="645" spans="1:46" ht="60.75" customHeight="1" thickBot="1">
      <c r="A645" s="991"/>
      <c r="B645" s="991"/>
      <c r="C645" s="1015"/>
      <c r="D645" s="1015"/>
      <c r="E645" s="71">
        <v>2018</v>
      </c>
      <c r="F645" s="71" t="s">
        <v>67</v>
      </c>
      <c r="G645" s="67"/>
      <c r="H645" s="68"/>
      <c r="I645" s="68"/>
      <c r="J645" s="70">
        <f>G645*H645*I645</f>
        <v>0</v>
      </c>
      <c r="K645" s="69"/>
      <c r="L645" s="68"/>
      <c r="M645" s="68"/>
      <c r="N645" s="68"/>
      <c r="O645" s="68"/>
      <c r="P645" s="68"/>
      <c r="Q645" s="68"/>
      <c r="R645" s="70">
        <f t="shared" si="295"/>
        <v>0</v>
      </c>
      <c r="S645" s="67"/>
      <c r="T645" s="67"/>
      <c r="U645" s="66">
        <f t="shared" si="290"/>
        <v>0</v>
      </c>
      <c r="V645" s="67"/>
      <c r="W645" s="67"/>
      <c r="X645" s="70">
        <f t="shared" si="296"/>
        <v>0</v>
      </c>
      <c r="Y645" s="67"/>
      <c r="Z645" s="67"/>
      <c r="AA645" s="70">
        <f t="shared" si="297"/>
        <v>0</v>
      </c>
      <c r="AB645" s="67"/>
      <c r="AC645" s="67"/>
      <c r="AD645" s="66">
        <f t="shared" si="291"/>
        <v>0</v>
      </c>
      <c r="AE645" s="67"/>
      <c r="AF645" s="67"/>
      <c r="AG645" s="70">
        <f t="shared" si="298"/>
        <v>0</v>
      </c>
      <c r="AH645" s="496"/>
      <c r="AI645" s="496"/>
      <c r="AJ645" s="70">
        <f t="shared" si="299"/>
        <v>0</v>
      </c>
      <c r="AK645" s="188"/>
      <c r="AL645" s="51">
        <f t="shared" si="292"/>
        <v>0</v>
      </c>
      <c r="AM645" s="515">
        <f t="shared" si="293"/>
        <v>0</v>
      </c>
      <c r="AN645" s="515"/>
      <c r="AO645" s="515"/>
      <c r="AP645" s="515">
        <f t="shared" si="294"/>
        <v>0</v>
      </c>
      <c r="AQ645" s="50"/>
      <c r="AR645" s="530"/>
      <c r="AS645" s="532"/>
      <c r="AT645" s="567"/>
    </row>
    <row r="646" spans="1:46" ht="60.75" customHeight="1" thickBot="1">
      <c r="A646" s="989" t="s">
        <v>509</v>
      </c>
      <c r="B646" s="989" t="s">
        <v>53</v>
      </c>
      <c r="C646" s="1013" t="s">
        <v>508</v>
      </c>
      <c r="D646" s="519"/>
      <c r="E646" s="71">
        <v>2017</v>
      </c>
      <c r="F646" s="71" t="s">
        <v>66</v>
      </c>
      <c r="G646" s="67"/>
      <c r="H646" s="68"/>
      <c r="I646" s="68"/>
      <c r="J646" s="70"/>
      <c r="K646" s="69"/>
      <c r="L646" s="68"/>
      <c r="M646" s="68"/>
      <c r="N646" s="68"/>
      <c r="O646" s="68"/>
      <c r="P646" s="68"/>
      <c r="Q646" s="68"/>
      <c r="R646" s="66"/>
      <c r="S646" s="67"/>
      <c r="T646" s="67"/>
      <c r="U646" s="66"/>
      <c r="V646" s="67"/>
      <c r="W646" s="67"/>
      <c r="X646" s="66"/>
      <c r="Y646" s="67"/>
      <c r="Z646" s="67"/>
      <c r="AA646" s="66"/>
      <c r="AB646" s="67"/>
      <c r="AC646" s="67"/>
      <c r="AD646" s="66"/>
      <c r="AE646" s="67"/>
      <c r="AF646" s="67"/>
      <c r="AG646" s="66"/>
      <c r="AH646" s="1193">
        <v>2000000</v>
      </c>
      <c r="AI646" s="1193"/>
      <c r="AJ646" s="1179">
        <f>AI649+AH646</f>
        <v>2000000</v>
      </c>
      <c r="AK646" s="1179"/>
      <c r="AL646" s="1196">
        <f>AJ646+AG649+AD649+AA649+X649+U649+R649+J649+AK649</f>
        <v>2000000</v>
      </c>
      <c r="AM646" s="964">
        <f t="shared" si="293"/>
        <v>2000000</v>
      </c>
      <c r="AN646" s="964">
        <v>2000000</v>
      </c>
      <c r="AO646" s="964"/>
      <c r="AP646" s="964">
        <f>AM646-AN646-AO649</f>
        <v>0</v>
      </c>
      <c r="AQ646" s="50"/>
      <c r="AR646" s="1012">
        <v>1000000</v>
      </c>
      <c r="AS646" s="1050">
        <v>1000000</v>
      </c>
      <c r="AT646" s="567"/>
    </row>
    <row r="647" spans="1:46" ht="60.75" customHeight="1" thickBot="1">
      <c r="A647" s="990"/>
      <c r="B647" s="990"/>
      <c r="C647" s="1014"/>
      <c r="D647" s="519"/>
      <c r="E647" s="71">
        <v>2017</v>
      </c>
      <c r="F647" s="71" t="s">
        <v>65</v>
      </c>
      <c r="G647" s="67"/>
      <c r="H647" s="68"/>
      <c r="I647" s="68"/>
      <c r="J647" s="70"/>
      <c r="K647" s="69"/>
      <c r="L647" s="68"/>
      <c r="M647" s="68"/>
      <c r="N647" s="68"/>
      <c r="O647" s="68"/>
      <c r="P647" s="68"/>
      <c r="Q647" s="68"/>
      <c r="R647" s="66"/>
      <c r="S647" s="67"/>
      <c r="T647" s="67"/>
      <c r="U647" s="66"/>
      <c r="V647" s="67"/>
      <c r="W647" s="67"/>
      <c r="X647" s="66"/>
      <c r="Y647" s="67"/>
      <c r="Z647" s="67"/>
      <c r="AA647" s="66"/>
      <c r="AB647" s="67"/>
      <c r="AC647" s="67"/>
      <c r="AD647" s="66"/>
      <c r="AE647" s="67"/>
      <c r="AF647" s="67"/>
      <c r="AG647" s="66"/>
      <c r="AH647" s="1194"/>
      <c r="AI647" s="1194"/>
      <c r="AJ647" s="1180"/>
      <c r="AK647" s="1180"/>
      <c r="AL647" s="1197"/>
      <c r="AM647" s="965"/>
      <c r="AN647" s="965"/>
      <c r="AO647" s="965"/>
      <c r="AP647" s="965"/>
      <c r="AQ647" s="50"/>
      <c r="AR647" s="1049"/>
      <c r="AS647" s="1051"/>
      <c r="AT647" s="567"/>
    </row>
    <row r="648" spans="1:46" ht="60.75" customHeight="1" thickBot="1">
      <c r="A648" s="990"/>
      <c r="B648" s="990"/>
      <c r="C648" s="1014"/>
      <c r="D648" s="519"/>
      <c r="E648" s="71">
        <v>2018</v>
      </c>
      <c r="F648" s="71" t="s">
        <v>64</v>
      </c>
      <c r="G648" s="67"/>
      <c r="H648" s="68"/>
      <c r="I648" s="68"/>
      <c r="J648" s="70"/>
      <c r="K648" s="69"/>
      <c r="L648" s="68"/>
      <c r="M648" s="68"/>
      <c r="N648" s="68"/>
      <c r="O648" s="68"/>
      <c r="P648" s="68"/>
      <c r="Q648" s="68"/>
      <c r="R648" s="66"/>
      <c r="S648" s="67"/>
      <c r="T648" s="67"/>
      <c r="U648" s="66"/>
      <c r="V648" s="67"/>
      <c r="W648" s="67"/>
      <c r="X648" s="66"/>
      <c r="Y648" s="67"/>
      <c r="Z648" s="67"/>
      <c r="AA648" s="66"/>
      <c r="AB648" s="67"/>
      <c r="AC648" s="67"/>
      <c r="AD648" s="66"/>
      <c r="AE648" s="67"/>
      <c r="AF648" s="67"/>
      <c r="AG648" s="66"/>
      <c r="AH648" s="1194"/>
      <c r="AI648" s="1194"/>
      <c r="AJ648" s="1180"/>
      <c r="AK648" s="1180"/>
      <c r="AL648" s="1197"/>
      <c r="AM648" s="965"/>
      <c r="AN648" s="965"/>
      <c r="AO648" s="965"/>
      <c r="AP648" s="965"/>
      <c r="AQ648" s="50"/>
      <c r="AR648" s="1049"/>
      <c r="AS648" s="1051"/>
      <c r="AT648" s="567"/>
    </row>
    <row r="649" spans="1:46" ht="57.75" customHeight="1" thickBot="1">
      <c r="A649" s="990"/>
      <c r="B649" s="991"/>
      <c r="C649" s="1015"/>
      <c r="D649" s="519"/>
      <c r="E649" s="71">
        <v>2018</v>
      </c>
      <c r="F649" s="71" t="s">
        <v>63</v>
      </c>
      <c r="G649" s="67"/>
      <c r="H649" s="68"/>
      <c r="I649" s="68"/>
      <c r="J649" s="70">
        <f>G649*H649*I649</f>
        <v>0</v>
      </c>
      <c r="K649" s="69"/>
      <c r="L649" s="68"/>
      <c r="M649" s="68"/>
      <c r="N649" s="68"/>
      <c r="O649" s="68"/>
      <c r="P649" s="68"/>
      <c r="Q649" s="68"/>
      <c r="R649" s="66"/>
      <c r="S649" s="67"/>
      <c r="T649" s="67"/>
      <c r="U649" s="66"/>
      <c r="V649" s="67"/>
      <c r="W649" s="67"/>
      <c r="X649" s="66"/>
      <c r="Y649" s="67"/>
      <c r="Z649" s="67"/>
      <c r="AA649" s="66"/>
      <c r="AB649" s="67"/>
      <c r="AC649" s="67"/>
      <c r="AD649" s="66"/>
      <c r="AE649" s="67"/>
      <c r="AF649" s="67"/>
      <c r="AG649" s="66"/>
      <c r="AH649" s="1195"/>
      <c r="AI649" s="1195"/>
      <c r="AJ649" s="1181"/>
      <c r="AK649" s="1181"/>
      <c r="AL649" s="1198"/>
      <c r="AM649" s="966"/>
      <c r="AN649" s="966"/>
      <c r="AO649" s="966"/>
      <c r="AP649" s="966"/>
      <c r="AQ649" s="50"/>
      <c r="AR649" s="1192"/>
      <c r="AS649" s="1191"/>
      <c r="AT649" s="567"/>
    </row>
    <row r="650" spans="1:46" s="150" customFormat="1" ht="33" customHeight="1" thickBot="1">
      <c r="A650" s="1016" t="s">
        <v>507</v>
      </c>
      <c r="B650" s="1017"/>
      <c r="C650" s="1017"/>
      <c r="D650" s="1017"/>
      <c r="E650" s="1017"/>
      <c r="F650" s="1018"/>
      <c r="G650" s="198"/>
      <c r="H650" s="198"/>
      <c r="I650" s="198"/>
      <c r="J650" s="198"/>
      <c r="K650" s="198"/>
      <c r="L650" s="198"/>
      <c r="M650" s="198"/>
      <c r="N650" s="198"/>
      <c r="O650" s="198"/>
      <c r="P650" s="198"/>
      <c r="Q650" s="198"/>
      <c r="R650" s="198"/>
      <c r="S650" s="198"/>
      <c r="T650" s="198"/>
      <c r="U650" s="198"/>
      <c r="V650" s="198"/>
      <c r="W650" s="198"/>
      <c r="X650" s="198"/>
      <c r="Y650" s="198"/>
      <c r="Z650" s="198"/>
      <c r="AA650" s="198"/>
      <c r="AB650" s="198"/>
      <c r="AC650" s="198"/>
      <c r="AD650" s="198"/>
      <c r="AE650" s="198"/>
      <c r="AF650" s="198"/>
      <c r="AG650" s="198"/>
      <c r="AH650" s="198"/>
      <c r="AI650" s="198"/>
      <c r="AJ650" s="198"/>
      <c r="AK650" s="198"/>
      <c r="AL650" s="198"/>
      <c r="AM650" s="198"/>
      <c r="AN650" s="198"/>
      <c r="AO650" s="198"/>
      <c r="AP650" s="198"/>
      <c r="AQ650" s="198"/>
      <c r="AR650" s="198"/>
      <c r="AS650" s="197"/>
      <c r="AT650" s="563"/>
    </row>
    <row r="651" spans="1:46" ht="77.25" customHeight="1" thickBot="1">
      <c r="A651" s="1185" t="s">
        <v>506</v>
      </c>
      <c r="B651" s="1004" t="s">
        <v>53</v>
      </c>
      <c r="C651" s="1171" t="s">
        <v>505</v>
      </c>
      <c r="D651" s="494"/>
      <c r="E651" s="71">
        <v>2017</v>
      </c>
      <c r="F651" s="71" t="s">
        <v>62</v>
      </c>
      <c r="G651" s="67"/>
      <c r="H651" s="68"/>
      <c r="I651" s="68"/>
      <c r="J651" s="70">
        <f>G651*H651*I651</f>
        <v>0</v>
      </c>
      <c r="K651" s="69"/>
      <c r="L651" s="68">
        <v>6</v>
      </c>
      <c r="M651" s="68">
        <v>25</v>
      </c>
      <c r="N651" s="68">
        <v>30</v>
      </c>
      <c r="O651" s="68"/>
      <c r="P651" s="68"/>
      <c r="Q651" s="68">
        <v>350</v>
      </c>
      <c r="R651" s="66">
        <v>6600</v>
      </c>
      <c r="S651" s="67"/>
      <c r="T651" s="67"/>
      <c r="U651" s="66">
        <f>S651*T651</f>
        <v>0</v>
      </c>
      <c r="V651" s="67"/>
      <c r="W651" s="67"/>
      <c r="X651" s="66">
        <f>W651*V651</f>
        <v>0</v>
      </c>
      <c r="Y651" s="67"/>
      <c r="Z651" s="67"/>
      <c r="AA651" s="66">
        <f>Y651*Z651</f>
        <v>0</v>
      </c>
      <c r="AB651" s="67"/>
      <c r="AC651" s="67"/>
      <c r="AD651" s="66">
        <f>AB651*AC651</f>
        <v>0</v>
      </c>
      <c r="AE651" s="67">
        <v>50</v>
      </c>
      <c r="AF651" s="67">
        <v>12</v>
      </c>
      <c r="AG651" s="66">
        <f>AE651*AF651</f>
        <v>600</v>
      </c>
      <c r="AH651" s="67"/>
      <c r="AI651" s="67"/>
      <c r="AJ651" s="66">
        <f>AI651+AH651</f>
        <v>0</v>
      </c>
      <c r="AK651" s="66"/>
      <c r="AL651" s="51">
        <f t="shared" ref="AL651:AL699" si="300">AJ651+AG651+AD651+AA651+X651+U651+R651+J651+AK651</f>
        <v>7200</v>
      </c>
      <c r="AM651" s="515">
        <f>SUM(AL651:AL651)</f>
        <v>7200</v>
      </c>
      <c r="AN651" s="515">
        <v>7200</v>
      </c>
      <c r="AO651" s="515"/>
      <c r="AP651" s="515">
        <f>AM651-AN651-AO651</f>
        <v>0</v>
      </c>
      <c r="AQ651" s="50"/>
      <c r="AR651" s="524">
        <v>7200</v>
      </c>
      <c r="AS651" s="523"/>
      <c r="AT651" s="567"/>
    </row>
    <row r="652" spans="1:46" ht="77.25" customHeight="1" thickBot="1">
      <c r="A652" s="1186"/>
      <c r="B652" s="1005"/>
      <c r="C652" s="1172"/>
      <c r="D652" s="495"/>
      <c r="E652" s="196">
        <v>2018</v>
      </c>
      <c r="F652" s="195" t="s">
        <v>62</v>
      </c>
      <c r="G652" s="189"/>
      <c r="H652" s="194"/>
      <c r="I652" s="194"/>
      <c r="J652" s="193"/>
      <c r="K652" s="491"/>
      <c r="L652" s="194">
        <v>6</v>
      </c>
      <c r="M652" s="192">
        <v>25</v>
      </c>
      <c r="N652" s="192">
        <v>30</v>
      </c>
      <c r="O652" s="192"/>
      <c r="P652" s="191"/>
      <c r="Q652" s="191">
        <v>350</v>
      </c>
      <c r="R652" s="188">
        <v>6600</v>
      </c>
      <c r="S652" s="190"/>
      <c r="T652" s="190"/>
      <c r="U652" s="188"/>
      <c r="V652" s="189"/>
      <c r="W652" s="189"/>
      <c r="X652" s="188"/>
      <c r="Y652" s="189"/>
      <c r="Z652" s="189"/>
      <c r="AA652" s="188"/>
      <c r="AB652" s="189"/>
      <c r="AC652" s="189"/>
      <c r="AD652" s="188"/>
      <c r="AE652" s="189">
        <v>50</v>
      </c>
      <c r="AF652" s="189">
        <v>12</v>
      </c>
      <c r="AG652" s="188">
        <v>600</v>
      </c>
      <c r="AH652" s="189"/>
      <c r="AI652" s="189"/>
      <c r="AJ652" s="188"/>
      <c r="AK652" s="188"/>
      <c r="AL652" s="359">
        <f t="shared" si="300"/>
        <v>7200</v>
      </c>
      <c r="AM652" s="187">
        <v>7200</v>
      </c>
      <c r="AN652" s="187">
        <v>7200</v>
      </c>
      <c r="AO652" s="187"/>
      <c r="AP652" s="515">
        <f>AM652-AN652-AO652</f>
        <v>0</v>
      </c>
      <c r="AQ652" s="50"/>
      <c r="AR652" s="539"/>
      <c r="AS652" s="540">
        <v>7200</v>
      </c>
      <c r="AT652" s="567"/>
    </row>
    <row r="653" spans="1:46" ht="77.25" customHeight="1" thickBot="1">
      <c r="A653" s="1186"/>
      <c r="B653" s="1005"/>
      <c r="C653" s="1172"/>
      <c r="D653" s="495"/>
      <c r="E653" s="196">
        <v>2017</v>
      </c>
      <c r="F653" s="195" t="s">
        <v>60</v>
      </c>
      <c r="G653" s="409"/>
      <c r="H653" s="490"/>
      <c r="I653" s="644"/>
      <c r="J653" s="70">
        <f>G653*H653*I653</f>
        <v>0</v>
      </c>
      <c r="K653" s="491"/>
      <c r="L653" s="490"/>
      <c r="M653" s="490"/>
      <c r="N653" s="490"/>
      <c r="O653" s="490"/>
      <c r="P653" s="490"/>
      <c r="Q653" s="644"/>
      <c r="R653" s="492"/>
      <c r="S653" s="409"/>
      <c r="T653" s="643"/>
      <c r="U653" s="70">
        <f>R653*S653*T653</f>
        <v>0</v>
      </c>
      <c r="V653" s="61"/>
      <c r="W653" s="61"/>
      <c r="X653" s="70">
        <f>U653*V653*W653</f>
        <v>0</v>
      </c>
      <c r="Y653" s="61"/>
      <c r="Z653" s="643"/>
      <c r="AA653" s="70">
        <f>X653*Y653*Z653</f>
        <v>0</v>
      </c>
      <c r="AB653" s="61"/>
      <c r="AC653" s="643"/>
      <c r="AD653" s="70">
        <f>AA653*AB653*AC653</f>
        <v>0</v>
      </c>
      <c r="AE653" s="61"/>
      <c r="AF653" s="61"/>
      <c r="AG653" s="60"/>
      <c r="AH653" s="643"/>
      <c r="AI653" s="409"/>
      <c r="AJ653" s="492"/>
      <c r="AK653" s="645"/>
      <c r="AL653" s="359">
        <f>AI653*AJ653*AK653</f>
        <v>0</v>
      </c>
      <c r="AM653" s="626"/>
      <c r="AN653" s="626"/>
      <c r="AO653" s="626"/>
      <c r="AP653" s="620"/>
      <c r="AQ653" s="50"/>
      <c r="AR653" s="493"/>
      <c r="AS653" s="493"/>
      <c r="AT653" s="567"/>
    </row>
    <row r="654" spans="1:46" ht="77.25" customHeight="1" thickBot="1">
      <c r="A654" s="1186"/>
      <c r="B654" s="1005"/>
      <c r="C654" s="1173"/>
      <c r="D654" s="495"/>
      <c r="E654" s="196">
        <v>2018</v>
      </c>
      <c r="F654" s="196" t="s">
        <v>60</v>
      </c>
      <c r="G654" s="409"/>
      <c r="H654" s="490"/>
      <c r="I654" s="490"/>
      <c r="J654" s="70">
        <f>G654*H654*I654</f>
        <v>0</v>
      </c>
      <c r="K654" s="491"/>
      <c r="L654" s="490"/>
      <c r="M654" s="490"/>
      <c r="N654" s="490"/>
      <c r="O654" s="490"/>
      <c r="P654" s="490"/>
      <c r="Q654" s="490"/>
      <c r="R654" s="492"/>
      <c r="S654" s="409"/>
      <c r="T654" s="409"/>
      <c r="U654" s="70">
        <f>R654*S654*T654</f>
        <v>0</v>
      </c>
      <c r="V654" s="646"/>
      <c r="W654" s="646"/>
      <c r="X654" s="70">
        <f>U654*V654*W654</f>
        <v>0</v>
      </c>
      <c r="Y654" s="646"/>
      <c r="Z654" s="409"/>
      <c r="AA654" s="70">
        <f>X654*Y654*Z654</f>
        <v>0</v>
      </c>
      <c r="AB654" s="646"/>
      <c r="AC654" s="409"/>
      <c r="AD654" s="70">
        <f>AA654*AB654*AC654</f>
        <v>0</v>
      </c>
      <c r="AE654" s="646"/>
      <c r="AF654" s="646"/>
      <c r="AG654" s="647"/>
      <c r="AH654" s="409"/>
      <c r="AI654" s="409"/>
      <c r="AJ654" s="492"/>
      <c r="AK654" s="489"/>
      <c r="AL654" s="359">
        <f>AI654*AJ654*AK654</f>
        <v>0</v>
      </c>
      <c r="AM654" s="536"/>
      <c r="AN654" s="536"/>
      <c r="AO654" s="536"/>
      <c r="AP654" s="626">
        <f>AM654-AN654-AO654</f>
        <v>0</v>
      </c>
      <c r="AQ654" s="482"/>
      <c r="AR654" s="493"/>
      <c r="AS654" s="488"/>
      <c r="AT654" s="567"/>
    </row>
    <row r="655" spans="1:46" s="150" customFormat="1" ht="33" customHeight="1" thickBot="1">
      <c r="A655" s="580" t="s">
        <v>504</v>
      </c>
      <c r="B655" s="543"/>
      <c r="C655" s="543"/>
      <c r="D655" s="543"/>
      <c r="E655" s="543"/>
      <c r="F655" s="543"/>
      <c r="G655" s="543"/>
      <c r="H655" s="543"/>
      <c r="I655" s="543"/>
      <c r="J655" s="543"/>
      <c r="K655" s="543"/>
      <c r="L655" s="543"/>
      <c r="M655" s="543"/>
      <c r="N655" s="543"/>
      <c r="O655" s="543"/>
      <c r="P655" s="543"/>
      <c r="Q655" s="543"/>
      <c r="R655" s="543"/>
      <c r="S655" s="543"/>
      <c r="T655" s="543"/>
      <c r="U655" s="543"/>
      <c r="V655" s="543"/>
      <c r="W655" s="543"/>
      <c r="X655" s="543"/>
      <c r="Y655" s="543"/>
      <c r="Z655" s="543"/>
      <c r="AA655" s="543"/>
      <c r="AB655" s="543"/>
      <c r="AC655" s="543"/>
      <c r="AD655" s="543"/>
      <c r="AE655" s="543"/>
      <c r="AF655" s="543"/>
      <c r="AG655" s="543"/>
      <c r="AH655" s="543"/>
      <c r="AI655" s="543"/>
      <c r="AJ655" s="543"/>
      <c r="AK655" s="543"/>
      <c r="AL655" s="51">
        <f t="shared" si="300"/>
        <v>0</v>
      </c>
      <c r="AM655" s="543"/>
      <c r="AN655" s="543"/>
      <c r="AO655" s="543"/>
      <c r="AP655" s="543"/>
      <c r="AQ655" s="543"/>
      <c r="AR655" s="543"/>
      <c r="AS655" s="544"/>
      <c r="AT655" s="563"/>
    </row>
    <row r="656" spans="1:46" ht="26.25" customHeight="1" thickBot="1">
      <c r="A656" s="1182" t="s">
        <v>503</v>
      </c>
      <c r="B656" s="989" t="s">
        <v>53</v>
      </c>
      <c r="C656" s="1013" t="s">
        <v>502</v>
      </c>
      <c r="D656" s="1013"/>
      <c r="E656" s="71">
        <v>2017</v>
      </c>
      <c r="F656" s="71" t="s">
        <v>57</v>
      </c>
      <c r="G656" s="67"/>
      <c r="H656" s="68"/>
      <c r="I656" s="68"/>
      <c r="J656" s="70">
        <f>G656*H656*I656</f>
        <v>0</v>
      </c>
      <c r="K656" s="69"/>
      <c r="L656" s="68"/>
      <c r="M656" s="68"/>
      <c r="N656" s="68"/>
      <c r="O656" s="68"/>
      <c r="P656" s="68"/>
      <c r="Q656" s="68"/>
      <c r="R656" s="66">
        <f>(K656*L656*M656*N656)+(K656*L656*P656)+O656+(K656*L656*Q656)</f>
        <v>0</v>
      </c>
      <c r="S656" s="67"/>
      <c r="T656" s="67"/>
      <c r="U656" s="66">
        <f>S656*T656</f>
        <v>0</v>
      </c>
      <c r="V656" s="67"/>
      <c r="W656" s="67"/>
      <c r="X656" s="66">
        <f>W656*V656</f>
        <v>0</v>
      </c>
      <c r="Y656" s="67"/>
      <c r="Z656" s="67"/>
      <c r="AA656" s="66">
        <f>Y656*Z656</f>
        <v>0</v>
      </c>
      <c r="AB656" s="67"/>
      <c r="AC656" s="67"/>
      <c r="AD656" s="66">
        <f>AB656*AC656</f>
        <v>0</v>
      </c>
      <c r="AE656" s="67"/>
      <c r="AF656" s="67"/>
      <c r="AG656" s="66">
        <f>AE656*AF656</f>
        <v>0</v>
      </c>
      <c r="AH656" s="67"/>
      <c r="AI656" s="67"/>
      <c r="AJ656" s="66">
        <f>AI656+AH656</f>
        <v>0</v>
      </c>
      <c r="AK656" s="66">
        <v>350000</v>
      </c>
      <c r="AL656" s="51">
        <f t="shared" si="300"/>
        <v>350000</v>
      </c>
      <c r="AM656" s="515">
        <f>SUM(AL656:AL656)</f>
        <v>350000</v>
      </c>
      <c r="AN656" s="515">
        <f>AM656</f>
        <v>350000</v>
      </c>
      <c r="AO656" s="515"/>
      <c r="AP656" s="515">
        <f>AM656-AN656-AO656</f>
        <v>0</v>
      </c>
      <c r="AQ656" s="50"/>
      <c r="AR656" s="524">
        <v>350000</v>
      </c>
      <c r="AS656" s="523"/>
      <c r="AT656" s="567"/>
    </row>
    <row r="657" spans="1:46" ht="26.25" thickBot="1">
      <c r="A657" s="1183"/>
      <c r="B657" s="990"/>
      <c r="C657" s="1014"/>
      <c r="D657" s="1014"/>
      <c r="E657" s="71">
        <v>2018</v>
      </c>
      <c r="F657" s="546" t="s">
        <v>57</v>
      </c>
      <c r="G657" s="67"/>
      <c r="H657" s="68"/>
      <c r="I657" s="68"/>
      <c r="J657" s="70"/>
      <c r="K657" s="69"/>
      <c r="L657" s="68"/>
      <c r="M657" s="68"/>
      <c r="N657" s="68"/>
      <c r="O657" s="68"/>
      <c r="P657" s="68"/>
      <c r="Q657" s="68"/>
      <c r="R657" s="66"/>
      <c r="S657" s="67"/>
      <c r="T657" s="67"/>
      <c r="U657" s="66"/>
      <c r="V657" s="67"/>
      <c r="W657" s="67"/>
      <c r="X657" s="66"/>
      <c r="Y657" s="67"/>
      <c r="Z657" s="67"/>
      <c r="AA657" s="66">
        <f t="shared" ref="AA657:AA677" si="301">Y657*Z657</f>
        <v>0</v>
      </c>
      <c r="AB657" s="67"/>
      <c r="AC657" s="67"/>
      <c r="AD657" s="66">
        <f t="shared" ref="AD657:AD663" si="302">AB657*AC657</f>
        <v>0</v>
      </c>
      <c r="AE657" s="67"/>
      <c r="AF657" s="67"/>
      <c r="AG657" s="66"/>
      <c r="AH657" s="67"/>
      <c r="AI657" s="67"/>
      <c r="AJ657" s="66"/>
      <c r="AK657" s="66">
        <v>350000</v>
      </c>
      <c r="AL657" s="51">
        <f t="shared" si="300"/>
        <v>350000</v>
      </c>
      <c r="AM657" s="515">
        <v>350000</v>
      </c>
      <c r="AN657" s="515">
        <v>350000</v>
      </c>
      <c r="AO657" s="515"/>
      <c r="AP657" s="515"/>
      <c r="AQ657" s="50"/>
      <c r="AR657" s="537"/>
      <c r="AS657" s="524">
        <v>350000</v>
      </c>
      <c r="AT657" s="567"/>
    </row>
    <row r="658" spans="1:46" ht="51.75" thickBot="1">
      <c r="A658" s="1183"/>
      <c r="B658" s="990"/>
      <c r="C658" s="1014"/>
      <c r="D658" s="1014"/>
      <c r="E658" s="71">
        <v>2017</v>
      </c>
      <c r="F658" s="65" t="s">
        <v>59</v>
      </c>
      <c r="G658" s="67"/>
      <c r="H658" s="68"/>
      <c r="I658" s="68"/>
      <c r="J658" s="66">
        <f t="shared" ref="J658:J663" si="303">H658*I658</f>
        <v>0</v>
      </c>
      <c r="K658" s="69"/>
      <c r="L658" s="68"/>
      <c r="M658" s="68"/>
      <c r="N658" s="68"/>
      <c r="O658" s="68"/>
      <c r="P658" s="68"/>
      <c r="Q658" s="68"/>
      <c r="R658" s="66"/>
      <c r="S658" s="67"/>
      <c r="T658" s="67"/>
      <c r="U658" s="66">
        <f t="shared" ref="U658:U663" si="304">S658*T658</f>
        <v>0</v>
      </c>
      <c r="V658" s="67"/>
      <c r="W658" s="67"/>
      <c r="X658" s="66"/>
      <c r="Y658" s="67"/>
      <c r="Z658" s="67"/>
      <c r="AA658" s="66">
        <f t="shared" si="301"/>
        <v>0</v>
      </c>
      <c r="AB658" s="67"/>
      <c r="AC658" s="67"/>
      <c r="AD658" s="66">
        <f t="shared" si="302"/>
        <v>0</v>
      </c>
      <c r="AE658" s="67"/>
      <c r="AF658" s="67"/>
      <c r="AG658" s="66">
        <f t="shared" ref="AG658:AG663" si="305">AE658*AF658</f>
        <v>0</v>
      </c>
      <c r="AH658" s="67"/>
      <c r="AI658" s="67"/>
      <c r="AJ658" s="66">
        <f t="shared" ref="AJ658:AJ677" si="306">AI658+AH658</f>
        <v>0</v>
      </c>
      <c r="AK658" s="66"/>
      <c r="AL658" s="51">
        <f t="shared" si="300"/>
        <v>0</v>
      </c>
      <c r="AM658" s="620">
        <f t="shared" ref="AM658:AM677" si="307">SUM(AL658:AL658)</f>
        <v>0</v>
      </c>
      <c r="AN658" s="620"/>
      <c r="AO658" s="620"/>
      <c r="AP658" s="620"/>
      <c r="AQ658" s="50"/>
      <c r="AR658" s="623"/>
      <c r="AS658" s="487"/>
      <c r="AT658" s="567"/>
    </row>
    <row r="659" spans="1:46" ht="51.75" thickBot="1">
      <c r="A659" s="1183"/>
      <c r="B659" s="990"/>
      <c r="C659" s="1014"/>
      <c r="D659" s="1014"/>
      <c r="E659" s="71">
        <v>2017</v>
      </c>
      <c r="F659" s="65" t="s">
        <v>59</v>
      </c>
      <c r="G659" s="67"/>
      <c r="H659" s="68"/>
      <c r="I659" s="68"/>
      <c r="J659" s="66">
        <f t="shared" si="303"/>
        <v>0</v>
      </c>
      <c r="K659" s="69"/>
      <c r="L659" s="68"/>
      <c r="M659" s="68"/>
      <c r="N659" s="68"/>
      <c r="O659" s="68"/>
      <c r="P659" s="68"/>
      <c r="Q659" s="68"/>
      <c r="R659" s="66"/>
      <c r="S659" s="67"/>
      <c r="T659" s="67"/>
      <c r="U659" s="66">
        <f t="shared" si="304"/>
        <v>0</v>
      </c>
      <c r="V659" s="67"/>
      <c r="W659" s="67"/>
      <c r="X659" s="66"/>
      <c r="Y659" s="67"/>
      <c r="Z659" s="67"/>
      <c r="AA659" s="66">
        <f t="shared" si="301"/>
        <v>0</v>
      </c>
      <c r="AB659" s="67"/>
      <c r="AC659" s="67"/>
      <c r="AD659" s="66">
        <f t="shared" si="302"/>
        <v>0</v>
      </c>
      <c r="AE659" s="67"/>
      <c r="AF659" s="67"/>
      <c r="AG659" s="66">
        <f t="shared" si="305"/>
        <v>0</v>
      </c>
      <c r="AH659" s="67"/>
      <c r="AI659" s="67"/>
      <c r="AJ659" s="66">
        <f t="shared" si="306"/>
        <v>0</v>
      </c>
      <c r="AK659" s="66"/>
      <c r="AL659" s="51">
        <f t="shared" si="300"/>
        <v>0</v>
      </c>
      <c r="AM659" s="620">
        <f t="shared" si="307"/>
        <v>0</v>
      </c>
      <c r="AN659" s="620"/>
      <c r="AO659" s="620"/>
      <c r="AP659" s="620"/>
      <c r="AQ659" s="50"/>
      <c r="AR659" s="623"/>
      <c r="AS659" s="487"/>
      <c r="AT659" s="567"/>
    </row>
    <row r="660" spans="1:46" ht="51.75" thickBot="1">
      <c r="A660" s="1183"/>
      <c r="B660" s="990"/>
      <c r="C660" s="1014"/>
      <c r="D660" s="1014"/>
      <c r="E660" s="71">
        <v>2018</v>
      </c>
      <c r="F660" s="65" t="s">
        <v>59</v>
      </c>
      <c r="G660" s="67"/>
      <c r="H660" s="68"/>
      <c r="I660" s="68"/>
      <c r="J660" s="66">
        <f t="shared" si="303"/>
        <v>0</v>
      </c>
      <c r="K660" s="69"/>
      <c r="L660" s="68"/>
      <c r="M660" s="68"/>
      <c r="N660" s="68"/>
      <c r="O660" s="68"/>
      <c r="P660" s="68"/>
      <c r="Q660" s="68"/>
      <c r="R660" s="66"/>
      <c r="S660" s="67"/>
      <c r="T660" s="67"/>
      <c r="U660" s="66">
        <f t="shared" si="304"/>
        <v>0</v>
      </c>
      <c r="V660" s="67"/>
      <c r="W660" s="67"/>
      <c r="X660" s="66"/>
      <c r="Y660" s="67"/>
      <c r="Z660" s="67"/>
      <c r="AA660" s="66">
        <f t="shared" si="301"/>
        <v>0</v>
      </c>
      <c r="AB660" s="67"/>
      <c r="AC660" s="67"/>
      <c r="AD660" s="66">
        <f t="shared" si="302"/>
        <v>0</v>
      </c>
      <c r="AE660" s="67"/>
      <c r="AF660" s="67"/>
      <c r="AG660" s="66">
        <f t="shared" si="305"/>
        <v>0</v>
      </c>
      <c r="AH660" s="67"/>
      <c r="AI660" s="67"/>
      <c r="AJ660" s="66">
        <f t="shared" si="306"/>
        <v>0</v>
      </c>
      <c r="AK660" s="66"/>
      <c r="AL660" s="51">
        <f t="shared" si="300"/>
        <v>0</v>
      </c>
      <c r="AM660" s="620">
        <f t="shared" si="307"/>
        <v>0</v>
      </c>
      <c r="AN660" s="620"/>
      <c r="AO660" s="620"/>
      <c r="AP660" s="620"/>
      <c r="AQ660" s="50"/>
      <c r="AR660" s="623"/>
      <c r="AS660" s="487"/>
      <c r="AT660" s="567"/>
    </row>
    <row r="661" spans="1:46" ht="48" customHeight="1" thickBot="1">
      <c r="A661" s="1183"/>
      <c r="B661" s="990"/>
      <c r="C661" s="1014"/>
      <c r="D661" s="1014"/>
      <c r="E661" s="71">
        <v>2018</v>
      </c>
      <c r="F661" s="65" t="s">
        <v>59</v>
      </c>
      <c r="G661" s="67"/>
      <c r="H661" s="68"/>
      <c r="I661" s="68"/>
      <c r="J661" s="66">
        <f t="shared" si="303"/>
        <v>0</v>
      </c>
      <c r="K661" s="69"/>
      <c r="L661" s="68"/>
      <c r="M661" s="68"/>
      <c r="N661" s="68"/>
      <c r="O661" s="68"/>
      <c r="P661" s="68"/>
      <c r="Q661" s="68"/>
      <c r="R661" s="66"/>
      <c r="S661" s="67"/>
      <c r="T661" s="67"/>
      <c r="U661" s="66">
        <f t="shared" si="304"/>
        <v>0</v>
      </c>
      <c r="V661" s="67"/>
      <c r="W661" s="67"/>
      <c r="X661" s="66"/>
      <c r="Y661" s="67"/>
      <c r="Z661" s="67"/>
      <c r="AA661" s="66">
        <f t="shared" si="301"/>
        <v>0</v>
      </c>
      <c r="AB661" s="67"/>
      <c r="AC661" s="67"/>
      <c r="AD661" s="66">
        <f t="shared" si="302"/>
        <v>0</v>
      </c>
      <c r="AE661" s="67"/>
      <c r="AF661" s="67"/>
      <c r="AG661" s="66">
        <f t="shared" si="305"/>
        <v>0</v>
      </c>
      <c r="AH661" s="67"/>
      <c r="AI661" s="67"/>
      <c r="AJ661" s="66">
        <f t="shared" si="306"/>
        <v>0</v>
      </c>
      <c r="AK661" s="66"/>
      <c r="AL661" s="51">
        <f t="shared" si="300"/>
        <v>0</v>
      </c>
      <c r="AM661" s="620">
        <f t="shared" si="307"/>
        <v>0</v>
      </c>
      <c r="AN661" s="515"/>
      <c r="AO661" s="515"/>
      <c r="AP661" s="515"/>
      <c r="AQ661" s="50"/>
      <c r="AR661" s="537"/>
      <c r="AS661" s="487"/>
      <c r="AT661" s="567"/>
    </row>
    <row r="662" spans="1:46" ht="48" customHeight="1" thickBot="1">
      <c r="A662" s="1183"/>
      <c r="B662" s="990"/>
      <c r="C662" s="1014"/>
      <c r="D662" s="1014"/>
      <c r="E662" s="71">
        <v>2017</v>
      </c>
      <c r="F662" s="65" t="s">
        <v>58</v>
      </c>
      <c r="G662" s="67"/>
      <c r="H662" s="68"/>
      <c r="I662" s="68"/>
      <c r="J662" s="66">
        <f t="shared" si="303"/>
        <v>0</v>
      </c>
      <c r="K662" s="69"/>
      <c r="L662" s="68"/>
      <c r="M662" s="68"/>
      <c r="N662" s="68"/>
      <c r="O662" s="68"/>
      <c r="P662" s="68"/>
      <c r="Q662" s="68"/>
      <c r="R662" s="66"/>
      <c r="S662" s="67"/>
      <c r="T662" s="67"/>
      <c r="U662" s="66">
        <f t="shared" si="304"/>
        <v>0</v>
      </c>
      <c r="V662" s="67"/>
      <c r="W662" s="67"/>
      <c r="X662" s="66"/>
      <c r="Y662" s="67"/>
      <c r="Z662" s="67"/>
      <c r="AA662" s="66">
        <f t="shared" si="301"/>
        <v>0</v>
      </c>
      <c r="AB662" s="67"/>
      <c r="AC662" s="67"/>
      <c r="AD662" s="66">
        <f t="shared" si="302"/>
        <v>0</v>
      </c>
      <c r="AE662" s="67"/>
      <c r="AF662" s="67"/>
      <c r="AG662" s="66">
        <f t="shared" si="305"/>
        <v>0</v>
      </c>
      <c r="AH662" s="67"/>
      <c r="AI662" s="67"/>
      <c r="AJ662" s="66">
        <f t="shared" si="306"/>
        <v>0</v>
      </c>
      <c r="AK662" s="66"/>
      <c r="AL662" s="51">
        <f t="shared" si="300"/>
        <v>0</v>
      </c>
      <c r="AM662" s="620">
        <f t="shared" si="307"/>
        <v>0</v>
      </c>
      <c r="AN662" s="620"/>
      <c r="AO662" s="620"/>
      <c r="AP662" s="620"/>
      <c r="AQ662" s="50"/>
      <c r="AR662" s="623"/>
      <c r="AS662" s="487"/>
      <c r="AT662" s="567"/>
    </row>
    <row r="663" spans="1:46" ht="39.75" customHeight="1" thickBot="1">
      <c r="A663" s="1183"/>
      <c r="B663" s="990"/>
      <c r="C663" s="1014"/>
      <c r="D663" s="1014"/>
      <c r="E663" s="71">
        <v>2018</v>
      </c>
      <c r="F663" s="486" t="s">
        <v>58</v>
      </c>
      <c r="G663" s="67"/>
      <c r="H663" s="68"/>
      <c r="I663" s="68"/>
      <c r="J663" s="66">
        <f t="shared" si="303"/>
        <v>0</v>
      </c>
      <c r="K663" s="69"/>
      <c r="L663" s="68"/>
      <c r="M663" s="68"/>
      <c r="N663" s="68"/>
      <c r="O663" s="68"/>
      <c r="P663" s="68"/>
      <c r="Q663" s="68"/>
      <c r="R663" s="66"/>
      <c r="S663" s="67"/>
      <c r="T663" s="67"/>
      <c r="U663" s="66">
        <f t="shared" si="304"/>
        <v>0</v>
      </c>
      <c r="V663" s="67"/>
      <c r="W663" s="67"/>
      <c r="X663" s="66"/>
      <c r="Y663" s="67"/>
      <c r="Z663" s="67"/>
      <c r="AA663" s="66">
        <f t="shared" si="301"/>
        <v>0</v>
      </c>
      <c r="AB663" s="67"/>
      <c r="AC663" s="67"/>
      <c r="AD663" s="66">
        <f t="shared" si="302"/>
        <v>0</v>
      </c>
      <c r="AE663" s="67"/>
      <c r="AF663" s="67"/>
      <c r="AG663" s="66">
        <f t="shared" si="305"/>
        <v>0</v>
      </c>
      <c r="AH663" s="67"/>
      <c r="AI663" s="67"/>
      <c r="AJ663" s="66">
        <f t="shared" si="306"/>
        <v>0</v>
      </c>
      <c r="AK663" s="66"/>
      <c r="AL663" s="51">
        <f t="shared" si="300"/>
        <v>0</v>
      </c>
      <c r="AM663" s="620">
        <f t="shared" si="307"/>
        <v>0</v>
      </c>
      <c r="AN663" s="515"/>
      <c r="AO663" s="515"/>
      <c r="AP663" s="515"/>
      <c r="AQ663" s="50"/>
      <c r="AR663" s="537"/>
      <c r="AS663" s="487"/>
      <c r="AT663" s="567"/>
    </row>
    <row r="664" spans="1:46" ht="15.75" customHeight="1" thickBot="1">
      <c r="A664" s="1184"/>
      <c r="B664" s="991"/>
      <c r="C664" s="1015"/>
      <c r="D664" s="1015"/>
      <c r="E664" s="71"/>
      <c r="F664" s="65"/>
      <c r="G664" s="67"/>
      <c r="H664" s="68"/>
      <c r="I664" s="68"/>
      <c r="J664" s="70"/>
      <c r="K664" s="69"/>
      <c r="L664" s="68"/>
      <c r="M664" s="68"/>
      <c r="N664" s="68"/>
      <c r="O664" s="68"/>
      <c r="P664" s="68"/>
      <c r="Q664" s="68"/>
      <c r="R664" s="66"/>
      <c r="S664" s="67"/>
      <c r="T664" s="67"/>
      <c r="U664" s="66"/>
      <c r="V664" s="67"/>
      <c r="W664" s="67"/>
      <c r="X664" s="66"/>
      <c r="Y664" s="67"/>
      <c r="Z664" s="67"/>
      <c r="AA664" s="66"/>
      <c r="AB664" s="67"/>
      <c r="AC664" s="67"/>
      <c r="AD664" s="66"/>
      <c r="AE664" s="67"/>
      <c r="AF664" s="67"/>
      <c r="AG664" s="66"/>
      <c r="AH664" s="67"/>
      <c r="AI664" s="67"/>
      <c r="AJ664" s="66"/>
      <c r="AK664" s="66"/>
      <c r="AL664" s="51"/>
      <c r="AM664" s="515"/>
      <c r="AN664" s="515"/>
      <c r="AO664" s="515"/>
      <c r="AP664" s="515"/>
      <c r="AQ664" s="50"/>
      <c r="AR664" s="537"/>
      <c r="AS664" s="487"/>
      <c r="AT664" s="567"/>
    </row>
    <row r="665" spans="1:46" ht="39" customHeight="1" thickBot="1">
      <c r="A665" s="1185" t="s">
        <v>501</v>
      </c>
      <c r="B665" s="1187" t="s">
        <v>53</v>
      </c>
      <c r="C665" s="1171" t="s">
        <v>500</v>
      </c>
      <c r="D665" s="1171" t="s">
        <v>1311</v>
      </c>
      <c r="E665" s="209">
        <v>2017</v>
      </c>
      <c r="F665" s="65" t="s">
        <v>56</v>
      </c>
      <c r="G665" s="67"/>
      <c r="H665" s="68"/>
      <c r="I665" s="68"/>
      <c r="J665" s="70">
        <f t="shared" ref="J665:J677" si="308">G665*H665*I665</f>
        <v>0</v>
      </c>
      <c r="K665" s="69"/>
      <c r="L665" s="68"/>
      <c r="M665" s="68"/>
      <c r="N665" s="68"/>
      <c r="O665" s="68"/>
      <c r="P665" s="68"/>
      <c r="Q665" s="68"/>
      <c r="R665" s="66">
        <f t="shared" ref="R665:R677" si="309">(K665*L665*M665*N665)+(K665*L665*P665)+O665+(K665*L665*Q665)</f>
        <v>0</v>
      </c>
      <c r="S665" s="67"/>
      <c r="T665" s="67"/>
      <c r="U665" s="66">
        <f t="shared" ref="U665:U677" si="310">S665*T665</f>
        <v>0</v>
      </c>
      <c r="V665" s="67"/>
      <c r="W665" s="67"/>
      <c r="X665" s="66">
        <f t="shared" ref="X665:X677" si="311">W665*V665</f>
        <v>0</v>
      </c>
      <c r="Y665" s="67"/>
      <c r="Z665" s="67"/>
      <c r="AA665" s="66">
        <f t="shared" si="301"/>
        <v>0</v>
      </c>
      <c r="AB665" s="67"/>
      <c r="AC665" s="67"/>
      <c r="AD665" s="66">
        <f t="shared" ref="AD665:AD677" si="312">AB665*AC665</f>
        <v>0</v>
      </c>
      <c r="AE665" s="67"/>
      <c r="AF665" s="67"/>
      <c r="AG665" s="66">
        <f t="shared" ref="AG665:AG677" si="313">AE665*AF665</f>
        <v>0</v>
      </c>
      <c r="AH665" s="67"/>
      <c r="AI665" s="67"/>
      <c r="AJ665" s="66">
        <f t="shared" si="306"/>
        <v>0</v>
      </c>
      <c r="AK665" s="66"/>
      <c r="AL665" s="51">
        <f t="shared" si="300"/>
        <v>0</v>
      </c>
      <c r="AM665" s="515">
        <f t="shared" si="307"/>
        <v>0</v>
      </c>
      <c r="AN665" s="515"/>
      <c r="AO665" s="515">
        <f t="shared" ref="AO665:AP677" si="314">AM665</f>
        <v>0</v>
      </c>
      <c r="AP665" s="515">
        <f t="shared" ref="AP665:AP677" si="315">AM665-AN665-AO665</f>
        <v>0</v>
      </c>
      <c r="AQ665" s="50"/>
      <c r="AR665" s="522"/>
      <c r="AS665" s="520"/>
      <c r="AT665" s="567"/>
    </row>
    <row r="666" spans="1:46" ht="61.5" customHeight="1" thickBot="1">
      <c r="A666" s="1186"/>
      <c r="B666" s="1188"/>
      <c r="C666" s="1172"/>
      <c r="D666" s="1172"/>
      <c r="E666" s="195">
        <v>2017</v>
      </c>
      <c r="F666" s="65" t="s">
        <v>55</v>
      </c>
      <c r="G666" s="67"/>
      <c r="H666" s="68"/>
      <c r="I666" s="68"/>
      <c r="J666" s="70">
        <f t="shared" si="308"/>
        <v>0</v>
      </c>
      <c r="K666" s="69"/>
      <c r="L666" s="68"/>
      <c r="M666" s="68"/>
      <c r="N666" s="68"/>
      <c r="O666" s="68"/>
      <c r="P666" s="68"/>
      <c r="Q666" s="68"/>
      <c r="R666" s="66">
        <f t="shared" si="309"/>
        <v>0</v>
      </c>
      <c r="S666" s="67"/>
      <c r="T666" s="67"/>
      <c r="U666" s="66">
        <f t="shared" si="310"/>
        <v>0</v>
      </c>
      <c r="V666" s="67"/>
      <c r="W666" s="67"/>
      <c r="X666" s="66">
        <f t="shared" si="311"/>
        <v>0</v>
      </c>
      <c r="Y666" s="67"/>
      <c r="Z666" s="67"/>
      <c r="AA666" s="66">
        <f t="shared" si="301"/>
        <v>0</v>
      </c>
      <c r="AB666" s="67"/>
      <c r="AC666" s="67"/>
      <c r="AD666" s="66">
        <f t="shared" si="312"/>
        <v>0</v>
      </c>
      <c r="AE666" s="67"/>
      <c r="AF666" s="67"/>
      <c r="AG666" s="66">
        <f t="shared" si="313"/>
        <v>0</v>
      </c>
      <c r="AH666" s="67"/>
      <c r="AI666" s="67"/>
      <c r="AJ666" s="66">
        <f t="shared" si="306"/>
        <v>0</v>
      </c>
      <c r="AK666" s="66"/>
      <c r="AL666" s="51">
        <f t="shared" ref="AL666:AL677" si="316">AJ666+AG666+AD666+AA666+X666+U666+R666+J666+AK666</f>
        <v>0</v>
      </c>
      <c r="AM666" s="515">
        <f t="shared" si="307"/>
        <v>0</v>
      </c>
      <c r="AN666" s="515"/>
      <c r="AO666" s="515">
        <f t="shared" si="314"/>
        <v>0</v>
      </c>
      <c r="AP666" s="515">
        <f t="shared" si="315"/>
        <v>0</v>
      </c>
      <c r="AQ666" s="50"/>
      <c r="AR666" s="522"/>
      <c r="AS666" s="520"/>
      <c r="AT666" s="567"/>
    </row>
    <row r="667" spans="1:46" ht="37.5" customHeight="1" thickBot="1">
      <c r="A667" s="1186"/>
      <c r="B667" s="1188"/>
      <c r="C667" s="1172"/>
      <c r="D667" s="1172"/>
      <c r="E667" s="195">
        <v>2018</v>
      </c>
      <c r="F667" s="65" t="s">
        <v>54</v>
      </c>
      <c r="G667" s="67"/>
      <c r="H667" s="68"/>
      <c r="I667" s="68"/>
      <c r="J667" s="70">
        <f t="shared" si="308"/>
        <v>0</v>
      </c>
      <c r="K667" s="69"/>
      <c r="L667" s="68"/>
      <c r="M667" s="68"/>
      <c r="N667" s="68"/>
      <c r="O667" s="68"/>
      <c r="P667" s="68"/>
      <c r="Q667" s="68"/>
      <c r="R667" s="66">
        <f t="shared" si="309"/>
        <v>0</v>
      </c>
      <c r="S667" s="67"/>
      <c r="T667" s="67"/>
      <c r="U667" s="66">
        <f t="shared" si="310"/>
        <v>0</v>
      </c>
      <c r="V667" s="67"/>
      <c r="W667" s="67"/>
      <c r="X667" s="66">
        <f t="shared" si="311"/>
        <v>0</v>
      </c>
      <c r="Y667" s="67"/>
      <c r="Z667" s="67"/>
      <c r="AA667" s="66">
        <f t="shared" si="301"/>
        <v>0</v>
      </c>
      <c r="AB667" s="67"/>
      <c r="AC667" s="67"/>
      <c r="AD667" s="66">
        <f t="shared" si="312"/>
        <v>0</v>
      </c>
      <c r="AE667" s="67"/>
      <c r="AF667" s="67"/>
      <c r="AG667" s="66">
        <f t="shared" si="313"/>
        <v>0</v>
      </c>
      <c r="AH667" s="67"/>
      <c r="AI667" s="67"/>
      <c r="AJ667" s="66">
        <f t="shared" si="306"/>
        <v>0</v>
      </c>
      <c r="AK667" s="66"/>
      <c r="AL667" s="51">
        <f t="shared" si="316"/>
        <v>0</v>
      </c>
      <c r="AM667" s="515">
        <f t="shared" si="307"/>
        <v>0</v>
      </c>
      <c r="AN667" s="515"/>
      <c r="AO667" s="515">
        <f t="shared" si="314"/>
        <v>0</v>
      </c>
      <c r="AP667" s="515">
        <f t="shared" si="315"/>
        <v>0</v>
      </c>
      <c r="AQ667" s="50"/>
      <c r="AR667" s="522"/>
      <c r="AS667" s="520"/>
      <c r="AT667" s="567"/>
    </row>
    <row r="668" spans="1:46" ht="27.75" customHeight="1" thickBot="1">
      <c r="A668" s="1186"/>
      <c r="B668" s="1188"/>
      <c r="C668" s="1172"/>
      <c r="D668" s="1172"/>
      <c r="E668" s="195">
        <v>2017</v>
      </c>
      <c r="F668" s="65" t="s">
        <v>52</v>
      </c>
      <c r="G668" s="67"/>
      <c r="H668" s="68"/>
      <c r="I668" s="68"/>
      <c r="J668" s="70">
        <f t="shared" si="308"/>
        <v>0</v>
      </c>
      <c r="K668" s="69"/>
      <c r="L668" s="68"/>
      <c r="M668" s="68"/>
      <c r="N668" s="68"/>
      <c r="O668" s="68"/>
      <c r="P668" s="68"/>
      <c r="Q668" s="68"/>
      <c r="R668" s="66">
        <f t="shared" si="309"/>
        <v>0</v>
      </c>
      <c r="S668" s="67"/>
      <c r="T668" s="67"/>
      <c r="U668" s="66">
        <f t="shared" si="310"/>
        <v>0</v>
      </c>
      <c r="V668" s="67"/>
      <c r="W668" s="67"/>
      <c r="X668" s="66">
        <f t="shared" si="311"/>
        <v>0</v>
      </c>
      <c r="Y668" s="67"/>
      <c r="Z668" s="67"/>
      <c r="AA668" s="66">
        <f t="shared" si="301"/>
        <v>0</v>
      </c>
      <c r="AB668" s="67"/>
      <c r="AC668" s="67"/>
      <c r="AD668" s="66">
        <f t="shared" si="312"/>
        <v>0</v>
      </c>
      <c r="AE668" s="67"/>
      <c r="AF668" s="67"/>
      <c r="AG668" s="66">
        <f t="shared" si="313"/>
        <v>0</v>
      </c>
      <c r="AH668" s="67"/>
      <c r="AI668" s="67"/>
      <c r="AJ668" s="66">
        <f t="shared" si="306"/>
        <v>0</v>
      </c>
      <c r="AK668" s="66"/>
      <c r="AL668" s="51">
        <f t="shared" si="316"/>
        <v>0</v>
      </c>
      <c r="AM668" s="515">
        <f t="shared" si="307"/>
        <v>0</v>
      </c>
      <c r="AN668" s="515"/>
      <c r="AO668" s="515">
        <f t="shared" si="314"/>
        <v>0</v>
      </c>
      <c r="AP668" s="515">
        <f t="shared" si="315"/>
        <v>0</v>
      </c>
      <c r="AQ668" s="50"/>
      <c r="AR668" s="522"/>
      <c r="AS668" s="520"/>
      <c r="AT668" s="567"/>
    </row>
    <row r="669" spans="1:46" ht="27.75" customHeight="1" thickBot="1">
      <c r="A669" s="1186"/>
      <c r="B669" s="1188"/>
      <c r="C669" s="1172"/>
      <c r="D669" s="1172"/>
      <c r="E669" s="195">
        <v>2017</v>
      </c>
      <c r="F669" s="65" t="s">
        <v>52</v>
      </c>
      <c r="G669" s="67"/>
      <c r="H669" s="68"/>
      <c r="I669" s="68"/>
      <c r="J669" s="70">
        <f t="shared" si="308"/>
        <v>0</v>
      </c>
      <c r="K669" s="69"/>
      <c r="L669" s="68"/>
      <c r="M669" s="68"/>
      <c r="N669" s="68"/>
      <c r="O669" s="68"/>
      <c r="P669" s="68"/>
      <c r="Q669" s="68"/>
      <c r="R669" s="66">
        <f t="shared" ref="R669:R670" si="317">Q669*P669</f>
        <v>0</v>
      </c>
      <c r="S669" s="67"/>
      <c r="T669" s="67"/>
      <c r="U669" s="66">
        <f t="shared" ref="U669:U670" si="318">T669*S669</f>
        <v>0</v>
      </c>
      <c r="V669" s="67"/>
      <c r="W669" s="67"/>
      <c r="X669" s="66">
        <f t="shared" si="311"/>
        <v>0</v>
      </c>
      <c r="Y669" s="67"/>
      <c r="Z669" s="67"/>
      <c r="AA669" s="66">
        <f t="shared" si="301"/>
        <v>0</v>
      </c>
      <c r="AB669" s="67"/>
      <c r="AC669" s="67"/>
      <c r="AD669" s="66">
        <f t="shared" si="312"/>
        <v>0</v>
      </c>
      <c r="AE669" s="67"/>
      <c r="AF669" s="67"/>
      <c r="AG669" s="66">
        <f t="shared" si="313"/>
        <v>0</v>
      </c>
      <c r="AH669" s="67"/>
      <c r="AI669" s="67"/>
      <c r="AJ669" s="66">
        <f t="shared" si="306"/>
        <v>0</v>
      </c>
      <c r="AK669" s="66"/>
      <c r="AL669" s="51">
        <f t="shared" si="316"/>
        <v>0</v>
      </c>
      <c r="AM669" s="620">
        <f t="shared" si="307"/>
        <v>0</v>
      </c>
      <c r="AN669" s="620"/>
      <c r="AO669" s="620">
        <f t="shared" si="314"/>
        <v>0</v>
      </c>
      <c r="AP669" s="620">
        <f t="shared" si="314"/>
        <v>0</v>
      </c>
      <c r="AQ669" s="50"/>
      <c r="AR669" s="621"/>
      <c r="AS669" s="619"/>
      <c r="AT669" s="567"/>
    </row>
    <row r="670" spans="1:46" ht="27.75" customHeight="1" thickBot="1">
      <c r="A670" s="1186"/>
      <c r="B670" s="1188"/>
      <c r="C670" s="1172"/>
      <c r="D670" s="1172"/>
      <c r="E670" s="195">
        <v>2018</v>
      </c>
      <c r="F670" s="65" t="s">
        <v>52</v>
      </c>
      <c r="G670" s="67"/>
      <c r="H670" s="68"/>
      <c r="I670" s="68"/>
      <c r="J670" s="70">
        <f t="shared" si="308"/>
        <v>0</v>
      </c>
      <c r="K670" s="69"/>
      <c r="L670" s="68"/>
      <c r="M670" s="68"/>
      <c r="N670" s="68"/>
      <c r="O670" s="68"/>
      <c r="P670" s="68"/>
      <c r="Q670" s="68"/>
      <c r="R670" s="66">
        <f t="shared" si="317"/>
        <v>0</v>
      </c>
      <c r="S670" s="67"/>
      <c r="T670" s="67"/>
      <c r="U670" s="66">
        <f t="shared" si="318"/>
        <v>0</v>
      </c>
      <c r="V670" s="67"/>
      <c r="W670" s="67"/>
      <c r="X670" s="66">
        <f t="shared" si="311"/>
        <v>0</v>
      </c>
      <c r="Y670" s="67"/>
      <c r="Z670" s="67"/>
      <c r="AA670" s="66">
        <f t="shared" si="301"/>
        <v>0</v>
      </c>
      <c r="AB670" s="67"/>
      <c r="AC670" s="67"/>
      <c r="AD670" s="66">
        <f t="shared" ref="AD670" si="319">AB670*AC670</f>
        <v>0</v>
      </c>
      <c r="AE670" s="67"/>
      <c r="AF670" s="67"/>
      <c r="AG670" s="66">
        <f t="shared" si="313"/>
        <v>0</v>
      </c>
      <c r="AH670" s="67"/>
      <c r="AI670" s="67"/>
      <c r="AJ670" s="66">
        <f t="shared" si="306"/>
        <v>0</v>
      </c>
      <c r="AK670" s="66"/>
      <c r="AL670" s="51">
        <f t="shared" si="316"/>
        <v>0</v>
      </c>
      <c r="AM670" s="620">
        <f t="shared" si="307"/>
        <v>0</v>
      </c>
      <c r="AN670" s="620"/>
      <c r="AO670" s="620">
        <f t="shared" si="314"/>
        <v>0</v>
      </c>
      <c r="AP670" s="620">
        <f t="shared" si="314"/>
        <v>0</v>
      </c>
      <c r="AQ670" s="50"/>
      <c r="AR670" s="621"/>
      <c r="AS670" s="619"/>
      <c r="AT670" s="567"/>
    </row>
    <row r="671" spans="1:46" ht="27.75" customHeight="1" thickBot="1">
      <c r="A671" s="1186"/>
      <c r="B671" s="1188"/>
      <c r="C671" s="1172"/>
      <c r="D671" s="1172"/>
      <c r="E671" s="195">
        <v>2018</v>
      </c>
      <c r="F671" s="65" t="s">
        <v>52</v>
      </c>
      <c r="G671" s="67"/>
      <c r="H671" s="68"/>
      <c r="I671" s="68"/>
      <c r="J671" s="70"/>
      <c r="K671" s="69"/>
      <c r="L671" s="68"/>
      <c r="M671" s="68"/>
      <c r="N671" s="68"/>
      <c r="O671" s="68"/>
      <c r="P671" s="68"/>
      <c r="Q671" s="68"/>
      <c r="R671" s="66"/>
      <c r="S671" s="67"/>
      <c r="T671" s="67"/>
      <c r="U671" s="66"/>
      <c r="V671" s="67"/>
      <c r="W671" s="67"/>
      <c r="X671" s="66">
        <f t="shared" si="311"/>
        <v>0</v>
      </c>
      <c r="Y671" s="67"/>
      <c r="Z671" s="67"/>
      <c r="AA671" s="66">
        <f t="shared" si="301"/>
        <v>0</v>
      </c>
      <c r="AB671" s="67"/>
      <c r="AC671" s="67"/>
      <c r="AD671" s="66">
        <f t="shared" ref="AD671" si="320">AB671*AC671</f>
        <v>0</v>
      </c>
      <c r="AE671" s="67"/>
      <c r="AF671" s="67"/>
      <c r="AG671" s="66">
        <f t="shared" si="313"/>
        <v>0</v>
      </c>
      <c r="AH671" s="67"/>
      <c r="AI671" s="67"/>
      <c r="AJ671" s="66">
        <f t="shared" si="306"/>
        <v>0</v>
      </c>
      <c r="AK671" s="66"/>
      <c r="AL671" s="51">
        <f t="shared" si="316"/>
        <v>0</v>
      </c>
      <c r="AM671" s="620">
        <f t="shared" si="307"/>
        <v>0</v>
      </c>
      <c r="AN671" s="620"/>
      <c r="AO671" s="620">
        <f t="shared" si="314"/>
        <v>0</v>
      </c>
      <c r="AP671" s="620">
        <f t="shared" si="314"/>
        <v>0</v>
      </c>
      <c r="AQ671" s="50"/>
      <c r="AR671" s="621"/>
      <c r="AS671" s="619"/>
      <c r="AT671" s="567"/>
    </row>
    <row r="672" spans="1:46" ht="39.75" customHeight="1" thickBot="1">
      <c r="A672" s="1186"/>
      <c r="B672" s="1188"/>
      <c r="C672" s="1172"/>
      <c r="D672" s="1172"/>
      <c r="E672" s="195">
        <v>2017</v>
      </c>
      <c r="F672" s="65" t="s">
        <v>51</v>
      </c>
      <c r="G672" s="67"/>
      <c r="H672" s="68"/>
      <c r="I672" s="68"/>
      <c r="J672" s="70">
        <f t="shared" si="308"/>
        <v>0</v>
      </c>
      <c r="K672" s="69"/>
      <c r="L672" s="68"/>
      <c r="M672" s="68"/>
      <c r="N672" s="68"/>
      <c r="O672" s="68"/>
      <c r="P672" s="68"/>
      <c r="Q672" s="68"/>
      <c r="R672" s="66">
        <f t="shared" si="309"/>
        <v>0</v>
      </c>
      <c r="S672" s="67"/>
      <c r="T672" s="67"/>
      <c r="U672" s="66">
        <f t="shared" si="310"/>
        <v>0</v>
      </c>
      <c r="V672" s="67"/>
      <c r="W672" s="67"/>
      <c r="X672" s="66">
        <f t="shared" si="311"/>
        <v>0</v>
      </c>
      <c r="Y672" s="67"/>
      <c r="Z672" s="67"/>
      <c r="AA672" s="66">
        <f t="shared" si="301"/>
        <v>0</v>
      </c>
      <c r="AB672" s="67"/>
      <c r="AC672" s="67"/>
      <c r="AD672" s="66">
        <f t="shared" si="312"/>
        <v>0</v>
      </c>
      <c r="AE672" s="67"/>
      <c r="AF672" s="67"/>
      <c r="AG672" s="66">
        <f t="shared" si="313"/>
        <v>0</v>
      </c>
      <c r="AH672" s="67"/>
      <c r="AI672" s="67"/>
      <c r="AJ672" s="66">
        <f t="shared" si="306"/>
        <v>0</v>
      </c>
      <c r="AK672" s="66"/>
      <c r="AL672" s="51">
        <f t="shared" si="316"/>
        <v>0</v>
      </c>
      <c r="AM672" s="515">
        <f t="shared" si="307"/>
        <v>0</v>
      </c>
      <c r="AN672" s="515"/>
      <c r="AO672" s="515">
        <f t="shared" si="314"/>
        <v>0</v>
      </c>
      <c r="AP672" s="515">
        <f t="shared" si="315"/>
        <v>0</v>
      </c>
      <c r="AQ672" s="50"/>
      <c r="AR672" s="522"/>
      <c r="AS672" s="520"/>
      <c r="AT672" s="567"/>
    </row>
    <row r="673" spans="1:46" ht="39.75" customHeight="1" thickBot="1">
      <c r="A673" s="1186"/>
      <c r="B673" s="1188"/>
      <c r="C673" s="1172"/>
      <c r="D673" s="1172"/>
      <c r="E673" s="195">
        <v>2017</v>
      </c>
      <c r="F673" s="65" t="s">
        <v>50</v>
      </c>
      <c r="G673" s="67"/>
      <c r="H673" s="68"/>
      <c r="I673" s="68"/>
      <c r="J673" s="70">
        <f t="shared" si="308"/>
        <v>0</v>
      </c>
      <c r="K673" s="69"/>
      <c r="L673" s="68"/>
      <c r="M673" s="68"/>
      <c r="N673" s="68"/>
      <c r="O673" s="68"/>
      <c r="P673" s="68"/>
      <c r="Q673" s="68"/>
      <c r="R673" s="66">
        <f t="shared" si="309"/>
        <v>0</v>
      </c>
      <c r="S673" s="67"/>
      <c r="T673" s="67"/>
      <c r="U673" s="66">
        <f t="shared" si="310"/>
        <v>0</v>
      </c>
      <c r="V673" s="67"/>
      <c r="W673" s="67"/>
      <c r="X673" s="66">
        <f t="shared" si="311"/>
        <v>0</v>
      </c>
      <c r="Y673" s="67"/>
      <c r="Z673" s="67"/>
      <c r="AA673" s="66">
        <f t="shared" si="301"/>
        <v>0</v>
      </c>
      <c r="AB673" s="67"/>
      <c r="AC673" s="67"/>
      <c r="AD673" s="66">
        <f t="shared" si="312"/>
        <v>0</v>
      </c>
      <c r="AE673" s="67"/>
      <c r="AF673" s="67"/>
      <c r="AG673" s="66">
        <f t="shared" si="313"/>
        <v>0</v>
      </c>
      <c r="AH673" s="67"/>
      <c r="AI673" s="67"/>
      <c r="AJ673" s="66">
        <f t="shared" si="306"/>
        <v>0</v>
      </c>
      <c r="AK673" s="66"/>
      <c r="AL673" s="51">
        <f t="shared" si="316"/>
        <v>0</v>
      </c>
      <c r="AM673" s="515">
        <f t="shared" si="307"/>
        <v>0</v>
      </c>
      <c r="AN673" s="515"/>
      <c r="AO673" s="515">
        <f t="shared" si="314"/>
        <v>0</v>
      </c>
      <c r="AP673" s="515">
        <f t="shared" si="315"/>
        <v>0</v>
      </c>
      <c r="AQ673" s="50"/>
      <c r="AR673" s="522"/>
      <c r="AS673" s="520"/>
      <c r="AT673" s="567"/>
    </row>
    <row r="674" spans="1:46" ht="39.75" customHeight="1" thickBot="1">
      <c r="A674" s="1186"/>
      <c r="B674" s="1188"/>
      <c r="C674" s="1172"/>
      <c r="D674" s="1172"/>
      <c r="E674" s="195">
        <v>2017</v>
      </c>
      <c r="F674" s="65" t="s">
        <v>49</v>
      </c>
      <c r="G674" s="67"/>
      <c r="H674" s="68"/>
      <c r="I674" s="68"/>
      <c r="J674" s="70">
        <f t="shared" si="308"/>
        <v>0</v>
      </c>
      <c r="K674" s="69"/>
      <c r="L674" s="68"/>
      <c r="M674" s="68"/>
      <c r="N674" s="68"/>
      <c r="O674" s="68"/>
      <c r="P674" s="68"/>
      <c r="Q674" s="68"/>
      <c r="R674" s="66">
        <f t="shared" si="309"/>
        <v>0</v>
      </c>
      <c r="S674" s="67"/>
      <c r="T674" s="67"/>
      <c r="U674" s="66">
        <f t="shared" ref="U674:U676" si="321">T674*S674</f>
        <v>0</v>
      </c>
      <c r="V674" s="67"/>
      <c r="W674" s="67"/>
      <c r="X674" s="66">
        <f t="shared" si="311"/>
        <v>0</v>
      </c>
      <c r="Y674" s="67"/>
      <c r="Z674" s="67"/>
      <c r="AA674" s="66">
        <f t="shared" si="301"/>
        <v>0</v>
      </c>
      <c r="AB674" s="67"/>
      <c r="AC674" s="67"/>
      <c r="AD674" s="66">
        <f t="shared" si="312"/>
        <v>0</v>
      </c>
      <c r="AE674" s="67"/>
      <c r="AF674" s="67"/>
      <c r="AG674" s="66">
        <f t="shared" si="313"/>
        <v>0</v>
      </c>
      <c r="AH674" s="67"/>
      <c r="AI674" s="67"/>
      <c r="AJ674" s="66">
        <f t="shared" si="306"/>
        <v>0</v>
      </c>
      <c r="AK674" s="66"/>
      <c r="AL674" s="51">
        <f t="shared" si="316"/>
        <v>0</v>
      </c>
      <c r="AM674" s="620">
        <f t="shared" si="307"/>
        <v>0</v>
      </c>
      <c r="AN674" s="620"/>
      <c r="AO674" s="620">
        <f t="shared" si="314"/>
        <v>0</v>
      </c>
      <c r="AP674" s="620">
        <f t="shared" si="314"/>
        <v>0</v>
      </c>
      <c r="AQ674" s="50"/>
      <c r="AR674" s="621"/>
      <c r="AS674" s="619"/>
      <c r="AT674" s="567"/>
    </row>
    <row r="675" spans="1:46" ht="39.75" customHeight="1" thickBot="1">
      <c r="A675" s="1186"/>
      <c r="B675" s="1188"/>
      <c r="C675" s="1172"/>
      <c r="D675" s="1172"/>
      <c r="E675" s="195">
        <v>2017</v>
      </c>
      <c r="F675" s="65" t="s">
        <v>49</v>
      </c>
      <c r="G675" s="67"/>
      <c r="H675" s="68"/>
      <c r="I675" s="68"/>
      <c r="J675" s="70">
        <f t="shared" si="308"/>
        <v>0</v>
      </c>
      <c r="K675" s="69"/>
      <c r="L675" s="68"/>
      <c r="M675" s="68"/>
      <c r="N675" s="68"/>
      <c r="O675" s="68"/>
      <c r="P675" s="68"/>
      <c r="Q675" s="68"/>
      <c r="R675" s="66">
        <f t="shared" si="309"/>
        <v>0</v>
      </c>
      <c r="S675" s="67"/>
      <c r="T675" s="67"/>
      <c r="U675" s="66">
        <f t="shared" si="321"/>
        <v>0</v>
      </c>
      <c r="V675" s="67"/>
      <c r="W675" s="67"/>
      <c r="X675" s="66">
        <f t="shared" si="311"/>
        <v>0</v>
      </c>
      <c r="Y675" s="67"/>
      <c r="Z675" s="67"/>
      <c r="AA675" s="66">
        <f t="shared" si="301"/>
        <v>0</v>
      </c>
      <c r="AB675" s="67"/>
      <c r="AC675" s="67"/>
      <c r="AD675" s="66">
        <f t="shared" si="312"/>
        <v>0</v>
      </c>
      <c r="AE675" s="67"/>
      <c r="AF675" s="67"/>
      <c r="AG675" s="66">
        <f t="shared" si="313"/>
        <v>0</v>
      </c>
      <c r="AH675" s="67"/>
      <c r="AI675" s="67"/>
      <c r="AJ675" s="66">
        <f t="shared" si="306"/>
        <v>0</v>
      </c>
      <c r="AK675" s="66"/>
      <c r="AL675" s="51">
        <f t="shared" si="316"/>
        <v>0</v>
      </c>
      <c r="AM675" s="620">
        <f t="shared" si="307"/>
        <v>0</v>
      </c>
      <c r="AN675" s="620"/>
      <c r="AO675" s="620">
        <f t="shared" si="314"/>
        <v>0</v>
      </c>
      <c r="AP675" s="620">
        <f t="shared" si="314"/>
        <v>0</v>
      </c>
      <c r="AQ675" s="50"/>
      <c r="AR675" s="621"/>
      <c r="AS675" s="619"/>
      <c r="AT675" s="567"/>
    </row>
    <row r="676" spans="1:46" ht="39.75" customHeight="1" thickBot="1">
      <c r="A676" s="1186"/>
      <c r="B676" s="1188"/>
      <c r="C676" s="1172"/>
      <c r="D676" s="1172"/>
      <c r="E676" s="195">
        <v>2018</v>
      </c>
      <c r="F676" s="65" t="s">
        <v>49</v>
      </c>
      <c r="G676" s="67"/>
      <c r="H676" s="68"/>
      <c r="I676" s="68"/>
      <c r="J676" s="70">
        <f t="shared" si="308"/>
        <v>0</v>
      </c>
      <c r="K676" s="69"/>
      <c r="L676" s="68"/>
      <c r="M676" s="68"/>
      <c r="N676" s="68"/>
      <c r="O676" s="68"/>
      <c r="P676" s="68"/>
      <c r="Q676" s="68"/>
      <c r="R676" s="66">
        <f t="shared" si="309"/>
        <v>0</v>
      </c>
      <c r="S676" s="67"/>
      <c r="T676" s="67"/>
      <c r="U676" s="66">
        <f t="shared" si="321"/>
        <v>0</v>
      </c>
      <c r="V676" s="67"/>
      <c r="W676" s="67"/>
      <c r="X676" s="66">
        <f t="shared" si="311"/>
        <v>0</v>
      </c>
      <c r="Y676" s="67"/>
      <c r="Z676" s="67"/>
      <c r="AA676" s="66">
        <f t="shared" si="301"/>
        <v>0</v>
      </c>
      <c r="AB676" s="67"/>
      <c r="AC676" s="67"/>
      <c r="AD676" s="66">
        <f t="shared" si="312"/>
        <v>0</v>
      </c>
      <c r="AE676" s="67"/>
      <c r="AF676" s="67"/>
      <c r="AG676" s="66">
        <f t="shared" si="313"/>
        <v>0</v>
      </c>
      <c r="AH676" s="67"/>
      <c r="AI676" s="67"/>
      <c r="AJ676" s="66">
        <f t="shared" si="306"/>
        <v>0</v>
      </c>
      <c r="AK676" s="66"/>
      <c r="AL676" s="51">
        <f t="shared" si="316"/>
        <v>0</v>
      </c>
      <c r="AM676" s="620">
        <f t="shared" si="307"/>
        <v>0</v>
      </c>
      <c r="AN676" s="620"/>
      <c r="AO676" s="620">
        <f t="shared" si="314"/>
        <v>0</v>
      </c>
      <c r="AP676" s="620">
        <f t="shared" si="314"/>
        <v>0</v>
      </c>
      <c r="AQ676" s="50"/>
      <c r="AR676" s="621"/>
      <c r="AS676" s="619"/>
      <c r="AT676" s="567"/>
    </row>
    <row r="677" spans="1:46" ht="33" customHeight="1" thickBot="1">
      <c r="A677" s="1190"/>
      <c r="B677" s="1189"/>
      <c r="C677" s="1173"/>
      <c r="D677" s="1173"/>
      <c r="E677" s="195">
        <v>2018</v>
      </c>
      <c r="F677" s="65" t="s">
        <v>49</v>
      </c>
      <c r="G677" s="67"/>
      <c r="H677" s="68"/>
      <c r="I677" s="68"/>
      <c r="J677" s="70">
        <f t="shared" si="308"/>
        <v>0</v>
      </c>
      <c r="K677" s="69"/>
      <c r="L677" s="68"/>
      <c r="M677" s="68"/>
      <c r="N677" s="68"/>
      <c r="O677" s="68"/>
      <c r="P677" s="68"/>
      <c r="Q677" s="68"/>
      <c r="R677" s="66">
        <f t="shared" si="309"/>
        <v>0</v>
      </c>
      <c r="S677" s="67"/>
      <c r="T677" s="67"/>
      <c r="U677" s="66">
        <f t="shared" si="310"/>
        <v>0</v>
      </c>
      <c r="V677" s="67"/>
      <c r="W677" s="67"/>
      <c r="X677" s="66">
        <f t="shared" si="311"/>
        <v>0</v>
      </c>
      <c r="Y677" s="67"/>
      <c r="Z677" s="67"/>
      <c r="AA677" s="66">
        <f t="shared" si="301"/>
        <v>0</v>
      </c>
      <c r="AB677" s="67"/>
      <c r="AC677" s="67"/>
      <c r="AD677" s="66">
        <f t="shared" si="312"/>
        <v>0</v>
      </c>
      <c r="AE677" s="67"/>
      <c r="AF677" s="67"/>
      <c r="AG677" s="66">
        <f t="shared" si="313"/>
        <v>0</v>
      </c>
      <c r="AH677" s="67"/>
      <c r="AI677" s="67"/>
      <c r="AJ677" s="66">
        <f t="shared" si="306"/>
        <v>0</v>
      </c>
      <c r="AK677" s="66"/>
      <c r="AL677" s="51">
        <f t="shared" si="316"/>
        <v>0</v>
      </c>
      <c r="AM677" s="515">
        <f t="shared" si="307"/>
        <v>0</v>
      </c>
      <c r="AN677" s="515"/>
      <c r="AO677" s="515">
        <f t="shared" si="314"/>
        <v>0</v>
      </c>
      <c r="AP677" s="515">
        <f t="shared" si="315"/>
        <v>0</v>
      </c>
      <c r="AQ677" s="50"/>
      <c r="AR677" s="522"/>
      <c r="AS677" s="520"/>
      <c r="AT677" s="567"/>
    </row>
    <row r="678" spans="1:46" s="150" customFormat="1" ht="33" customHeight="1" thickBot="1">
      <c r="A678" s="1016" t="s">
        <v>499</v>
      </c>
      <c r="B678" s="1017"/>
      <c r="C678" s="1017"/>
      <c r="D678" s="1017"/>
      <c r="E678" s="1017"/>
      <c r="F678" s="1159"/>
      <c r="G678" s="185"/>
      <c r="H678" s="178"/>
      <c r="I678" s="178"/>
      <c r="J678" s="186"/>
      <c r="K678" s="185"/>
      <c r="L678" s="184"/>
      <c r="M678" s="184"/>
      <c r="N678" s="184"/>
      <c r="O678" s="184"/>
      <c r="P678" s="183"/>
      <c r="Q678" s="183"/>
      <c r="R678" s="182"/>
      <c r="S678" s="178"/>
      <c r="T678" s="178"/>
      <c r="U678" s="181"/>
      <c r="V678" s="178"/>
      <c r="W678" s="178"/>
      <c r="X678" s="181"/>
      <c r="Y678" s="178"/>
      <c r="Z678" s="178"/>
      <c r="AA678" s="180"/>
      <c r="AB678" s="178"/>
      <c r="AC678" s="178"/>
      <c r="AD678" s="180"/>
      <c r="AE678" s="178"/>
      <c r="AF678" s="178"/>
      <c r="AG678" s="180"/>
      <c r="AH678" s="178"/>
      <c r="AI678" s="178"/>
      <c r="AJ678" s="180"/>
      <c r="AK678" s="180"/>
      <c r="AL678" s="51">
        <f t="shared" si="300"/>
        <v>0</v>
      </c>
      <c r="AM678" s="179"/>
      <c r="AN678" s="178"/>
      <c r="AO678" s="178"/>
      <c r="AP678" s="177"/>
      <c r="AQ678" s="50"/>
      <c r="AR678" s="158"/>
      <c r="AS678" s="157"/>
      <c r="AT678" s="563"/>
    </row>
    <row r="679" spans="1:46" s="166" customFormat="1" ht="25.5">
      <c r="A679" s="1046" t="s">
        <v>498</v>
      </c>
      <c r="B679" s="989" t="s">
        <v>45</v>
      </c>
      <c r="C679" s="958" t="s">
        <v>497</v>
      </c>
      <c r="D679" s="961"/>
      <c r="E679" s="170">
        <v>2017</v>
      </c>
      <c r="F679" s="71" t="s">
        <v>1331</v>
      </c>
      <c r="G679" s="67"/>
      <c r="H679" s="167"/>
      <c r="I679" s="167"/>
      <c r="J679" s="70">
        <f t="shared" ref="J679:J686" si="322">G679*H679*I679</f>
        <v>0</v>
      </c>
      <c r="K679" s="69"/>
      <c r="L679" s="68"/>
      <c r="M679" s="167"/>
      <c r="N679" s="167"/>
      <c r="O679" s="167"/>
      <c r="P679" s="167"/>
      <c r="Q679" s="167"/>
      <c r="R679" s="66">
        <f t="shared" ref="R679:R686" si="323">(K679*L679*M679*N679)+(K679*L679*P679)+O679+(K679*L679*Q679)</f>
        <v>0</v>
      </c>
      <c r="S679" s="167">
        <v>28</v>
      </c>
      <c r="T679" s="167">
        <v>900</v>
      </c>
      <c r="U679" s="66">
        <f t="shared" ref="U679:U686" si="324">S679*T679</f>
        <v>25200</v>
      </c>
      <c r="V679" s="167"/>
      <c r="W679" s="167"/>
      <c r="X679" s="66">
        <f t="shared" ref="X679:X706" si="325">W679*V679</f>
        <v>0</v>
      </c>
      <c r="Y679" s="167"/>
      <c r="Z679" s="167"/>
      <c r="AA679" s="66">
        <f t="shared" ref="AA679:AA706" si="326">Y679*Z679</f>
        <v>0</v>
      </c>
      <c r="AB679" s="167"/>
      <c r="AC679" s="167"/>
      <c r="AD679" s="66">
        <f t="shared" ref="AD679:AD706" si="327">AB679*AC679</f>
        <v>0</v>
      </c>
      <c r="AE679" s="167"/>
      <c r="AF679" s="167"/>
      <c r="AG679" s="66">
        <f t="shared" ref="AG679:AG706" si="328">AE679*AF679</f>
        <v>0</v>
      </c>
      <c r="AH679" s="167"/>
      <c r="AI679" s="167"/>
      <c r="AJ679" s="66">
        <f t="shared" ref="AJ679:AJ706" si="329">AI679+AH679</f>
        <v>0</v>
      </c>
      <c r="AK679" s="66"/>
      <c r="AL679" s="51">
        <f t="shared" si="300"/>
        <v>25200</v>
      </c>
      <c r="AM679" s="964">
        <f>SUM(AL679:AL682)</f>
        <v>25200</v>
      </c>
      <c r="AN679" s="964"/>
      <c r="AO679" s="964"/>
      <c r="AP679" s="1083">
        <f>AM679-AN679-AO679</f>
        <v>25200</v>
      </c>
      <c r="AQ679" s="50"/>
      <c r="AR679" s="967">
        <f>AP679</f>
        <v>25200</v>
      </c>
      <c r="AS679" s="969"/>
      <c r="AT679" s="565"/>
    </row>
    <row r="680" spans="1:46" s="166" customFormat="1" ht="25.5">
      <c r="A680" s="1047"/>
      <c r="B680" s="990"/>
      <c r="C680" s="959"/>
      <c r="D680" s="962"/>
      <c r="E680" s="169">
        <v>2017</v>
      </c>
      <c r="F680" s="65" t="s">
        <v>1332</v>
      </c>
      <c r="G680" s="61"/>
      <c r="H680" s="72"/>
      <c r="I680" s="72"/>
      <c r="J680" s="64">
        <f t="shared" si="322"/>
        <v>0</v>
      </c>
      <c r="K680" s="63"/>
      <c r="L680" s="62"/>
      <c r="M680" s="72"/>
      <c r="N680" s="72"/>
      <c r="O680" s="72"/>
      <c r="P680" s="72"/>
      <c r="Q680" s="72"/>
      <c r="R680" s="60">
        <f t="shared" si="323"/>
        <v>0</v>
      </c>
      <c r="S680" s="72"/>
      <c r="T680" s="72"/>
      <c r="U680" s="60">
        <f t="shared" si="324"/>
        <v>0</v>
      </c>
      <c r="V680" s="72"/>
      <c r="W680" s="72"/>
      <c r="X680" s="60">
        <f t="shared" si="325"/>
        <v>0</v>
      </c>
      <c r="Y680" s="72"/>
      <c r="Z680" s="72"/>
      <c r="AA680" s="60">
        <f t="shared" si="326"/>
        <v>0</v>
      </c>
      <c r="AB680" s="72"/>
      <c r="AC680" s="72"/>
      <c r="AD680" s="60">
        <f t="shared" si="327"/>
        <v>0</v>
      </c>
      <c r="AE680" s="72"/>
      <c r="AF680" s="72"/>
      <c r="AG680" s="60">
        <f t="shared" si="328"/>
        <v>0</v>
      </c>
      <c r="AH680" s="72"/>
      <c r="AI680" s="72"/>
      <c r="AJ680" s="60">
        <f t="shared" si="329"/>
        <v>0</v>
      </c>
      <c r="AK680" s="60"/>
      <c r="AL680" s="51">
        <f t="shared" si="300"/>
        <v>0</v>
      </c>
      <c r="AM680" s="965"/>
      <c r="AN680" s="965"/>
      <c r="AO680" s="965"/>
      <c r="AP680" s="1084"/>
      <c r="AQ680" s="50"/>
      <c r="AR680" s="968"/>
      <c r="AS680" s="970"/>
      <c r="AT680" s="565"/>
    </row>
    <row r="681" spans="1:46" s="166" customFormat="1" ht="12.75">
      <c r="A681" s="1047"/>
      <c r="B681" s="990"/>
      <c r="C681" s="959"/>
      <c r="D681" s="962"/>
      <c r="E681" s="169"/>
      <c r="F681" s="65"/>
      <c r="G681" s="61"/>
      <c r="H681" s="72"/>
      <c r="I681" s="72"/>
      <c r="J681" s="64">
        <f t="shared" si="322"/>
        <v>0</v>
      </c>
      <c r="K681" s="63"/>
      <c r="L681" s="62"/>
      <c r="M681" s="72"/>
      <c r="N681" s="72"/>
      <c r="O681" s="72"/>
      <c r="P681" s="72"/>
      <c r="Q681" s="72"/>
      <c r="R681" s="60">
        <f t="shared" si="323"/>
        <v>0</v>
      </c>
      <c r="S681" s="72"/>
      <c r="T681" s="72"/>
      <c r="U681" s="60">
        <f t="shared" si="324"/>
        <v>0</v>
      </c>
      <c r="V681" s="72"/>
      <c r="W681" s="72"/>
      <c r="X681" s="60">
        <f t="shared" si="325"/>
        <v>0</v>
      </c>
      <c r="Y681" s="72"/>
      <c r="Z681" s="72"/>
      <c r="AA681" s="60">
        <f t="shared" si="326"/>
        <v>0</v>
      </c>
      <c r="AB681" s="72"/>
      <c r="AC681" s="72"/>
      <c r="AD681" s="60">
        <f t="shared" si="327"/>
        <v>0</v>
      </c>
      <c r="AE681" s="72"/>
      <c r="AF681" s="72"/>
      <c r="AG681" s="60">
        <f t="shared" si="328"/>
        <v>0</v>
      </c>
      <c r="AH681" s="72"/>
      <c r="AI681" s="72"/>
      <c r="AJ681" s="60">
        <f t="shared" si="329"/>
        <v>0</v>
      </c>
      <c r="AK681" s="60"/>
      <c r="AL681" s="51">
        <f t="shared" si="300"/>
        <v>0</v>
      </c>
      <c r="AM681" s="965"/>
      <c r="AN681" s="965"/>
      <c r="AO681" s="965"/>
      <c r="AP681" s="1084"/>
      <c r="AQ681" s="50"/>
      <c r="AR681" s="968"/>
      <c r="AS681" s="970"/>
      <c r="AT681" s="565"/>
    </row>
    <row r="682" spans="1:46" s="163" customFormat="1" ht="13.5" thickBot="1">
      <c r="A682" s="1052"/>
      <c r="B682" s="991"/>
      <c r="C682" s="960"/>
      <c r="D682" s="963"/>
      <c r="E682" s="176"/>
      <c r="F682" s="155"/>
      <c r="G682" s="126"/>
      <c r="H682" s="165"/>
      <c r="I682" s="165"/>
      <c r="J682" s="154">
        <f t="shared" si="322"/>
        <v>0</v>
      </c>
      <c r="K682" s="153"/>
      <c r="L682" s="152"/>
      <c r="M682" s="164"/>
      <c r="N682" s="164"/>
      <c r="O682" s="164"/>
      <c r="P682" s="164"/>
      <c r="Q682" s="164"/>
      <c r="R682" s="54">
        <f t="shared" si="323"/>
        <v>0</v>
      </c>
      <c r="S682" s="120"/>
      <c r="T682" s="120"/>
      <c r="U682" s="54">
        <f t="shared" si="324"/>
        <v>0</v>
      </c>
      <c r="V682" s="120"/>
      <c r="W682" s="120"/>
      <c r="X682" s="54">
        <f t="shared" si="325"/>
        <v>0</v>
      </c>
      <c r="Y682" s="119"/>
      <c r="Z682" s="119"/>
      <c r="AA682" s="54">
        <f t="shared" si="326"/>
        <v>0</v>
      </c>
      <c r="AB682" s="119"/>
      <c r="AC682" s="119"/>
      <c r="AD682" s="54">
        <f t="shared" si="327"/>
        <v>0</v>
      </c>
      <c r="AE682" s="119"/>
      <c r="AF682" s="119"/>
      <c r="AG682" s="54">
        <f t="shared" si="328"/>
        <v>0</v>
      </c>
      <c r="AH682" s="119"/>
      <c r="AI682" s="119"/>
      <c r="AJ682" s="54">
        <f t="shared" si="329"/>
        <v>0</v>
      </c>
      <c r="AK682" s="54"/>
      <c r="AL682" s="51">
        <f t="shared" si="300"/>
        <v>0</v>
      </c>
      <c r="AM682" s="966"/>
      <c r="AN682" s="966"/>
      <c r="AO682" s="966"/>
      <c r="AP682" s="1085"/>
      <c r="AQ682" s="50"/>
      <c r="AR682" s="968"/>
      <c r="AS682" s="970"/>
      <c r="AT682" s="566"/>
    </row>
    <row r="683" spans="1:46" ht="25.5">
      <c r="A683" s="1046" t="s">
        <v>496</v>
      </c>
      <c r="B683" s="989" t="s">
        <v>45</v>
      </c>
      <c r="C683" s="958" t="s">
        <v>495</v>
      </c>
      <c r="D683" s="961"/>
      <c r="E683" s="170">
        <v>2017</v>
      </c>
      <c r="F683" s="71" t="s">
        <v>1331</v>
      </c>
      <c r="G683" s="67"/>
      <c r="H683" s="68"/>
      <c r="I683" s="68"/>
      <c r="J683" s="70">
        <f t="shared" si="322"/>
        <v>0</v>
      </c>
      <c r="K683" s="69"/>
      <c r="L683" s="68"/>
      <c r="M683" s="68"/>
      <c r="N683" s="68"/>
      <c r="O683" s="68"/>
      <c r="P683" s="68"/>
      <c r="Q683" s="68"/>
      <c r="R683" s="66">
        <f t="shared" si="323"/>
        <v>0</v>
      </c>
      <c r="S683" s="67"/>
      <c r="T683" s="67"/>
      <c r="U683" s="66">
        <f t="shared" si="324"/>
        <v>0</v>
      </c>
      <c r="V683" s="67"/>
      <c r="W683" s="67"/>
      <c r="X683" s="66">
        <f t="shared" si="325"/>
        <v>0</v>
      </c>
      <c r="Y683" s="67"/>
      <c r="Z683" s="67"/>
      <c r="AA683" s="66">
        <f t="shared" si="326"/>
        <v>0</v>
      </c>
      <c r="AB683" s="67"/>
      <c r="AC683" s="67"/>
      <c r="AD683" s="66">
        <f t="shared" si="327"/>
        <v>0</v>
      </c>
      <c r="AE683" s="67"/>
      <c r="AF683" s="67"/>
      <c r="AG683" s="66">
        <f t="shared" si="328"/>
        <v>0</v>
      </c>
      <c r="AH683" s="67">
        <v>15000</v>
      </c>
      <c r="AI683" s="67"/>
      <c r="AJ683" s="66">
        <f t="shared" si="329"/>
        <v>15000</v>
      </c>
      <c r="AK683" s="66"/>
      <c r="AL683" s="51">
        <f t="shared" si="300"/>
        <v>15000</v>
      </c>
      <c r="AM683" s="964">
        <f>SUM(AL683:AL686)</f>
        <v>15000</v>
      </c>
      <c r="AN683" s="964"/>
      <c r="AO683" s="964"/>
      <c r="AP683" s="964">
        <f>AM683-AN683-AO683</f>
        <v>15000</v>
      </c>
      <c r="AQ683" s="50"/>
      <c r="AR683" s="967">
        <f>AP683</f>
        <v>15000</v>
      </c>
      <c r="AS683" s="969"/>
      <c r="AT683" s="567"/>
    </row>
    <row r="684" spans="1:46" ht="25.5">
      <c r="A684" s="1047"/>
      <c r="B684" s="990"/>
      <c r="C684" s="959"/>
      <c r="D684" s="962"/>
      <c r="E684" s="169">
        <v>2017</v>
      </c>
      <c r="F684" s="65" t="s">
        <v>1332</v>
      </c>
      <c r="G684" s="61"/>
      <c r="H684" s="62"/>
      <c r="I684" s="62"/>
      <c r="J684" s="64">
        <f t="shared" si="322"/>
        <v>0</v>
      </c>
      <c r="K684" s="63"/>
      <c r="L684" s="62"/>
      <c r="M684" s="62"/>
      <c r="N684" s="62"/>
      <c r="O684" s="62"/>
      <c r="P684" s="62"/>
      <c r="Q684" s="62"/>
      <c r="R684" s="60">
        <f t="shared" si="323"/>
        <v>0</v>
      </c>
      <c r="S684" s="61"/>
      <c r="T684" s="61"/>
      <c r="U684" s="60">
        <f t="shared" si="324"/>
        <v>0</v>
      </c>
      <c r="V684" s="61"/>
      <c r="W684" s="61"/>
      <c r="X684" s="60">
        <f t="shared" si="325"/>
        <v>0</v>
      </c>
      <c r="Y684" s="61"/>
      <c r="Z684" s="61"/>
      <c r="AA684" s="60">
        <f t="shared" si="326"/>
        <v>0</v>
      </c>
      <c r="AB684" s="61"/>
      <c r="AC684" s="61"/>
      <c r="AD684" s="60">
        <f t="shared" si="327"/>
        <v>0</v>
      </c>
      <c r="AE684" s="61"/>
      <c r="AF684" s="61"/>
      <c r="AG684" s="60">
        <f t="shared" si="328"/>
        <v>0</v>
      </c>
      <c r="AH684" s="61"/>
      <c r="AI684" s="61"/>
      <c r="AJ684" s="60">
        <f t="shared" si="329"/>
        <v>0</v>
      </c>
      <c r="AK684" s="60"/>
      <c r="AL684" s="51">
        <f t="shared" si="300"/>
        <v>0</v>
      </c>
      <c r="AM684" s="965"/>
      <c r="AN684" s="965"/>
      <c r="AO684" s="965"/>
      <c r="AP684" s="965"/>
      <c r="AQ684" s="50"/>
      <c r="AR684" s="968"/>
      <c r="AS684" s="970"/>
      <c r="AT684" s="567"/>
    </row>
    <row r="685" spans="1:46" ht="12.75">
      <c r="A685" s="1047"/>
      <c r="B685" s="990"/>
      <c r="C685" s="959"/>
      <c r="D685" s="962"/>
      <c r="E685" s="169"/>
      <c r="F685" s="65"/>
      <c r="G685" s="61"/>
      <c r="H685" s="62"/>
      <c r="I685" s="62"/>
      <c r="J685" s="64">
        <f t="shared" si="322"/>
        <v>0</v>
      </c>
      <c r="K685" s="63"/>
      <c r="L685" s="62"/>
      <c r="M685" s="62"/>
      <c r="N685" s="62"/>
      <c r="O685" s="62"/>
      <c r="P685" s="62"/>
      <c r="Q685" s="62"/>
      <c r="R685" s="60">
        <f t="shared" si="323"/>
        <v>0</v>
      </c>
      <c r="S685" s="61"/>
      <c r="T685" s="61"/>
      <c r="U685" s="60">
        <f t="shared" si="324"/>
        <v>0</v>
      </c>
      <c r="V685" s="61"/>
      <c r="W685" s="61"/>
      <c r="X685" s="60">
        <f t="shared" si="325"/>
        <v>0</v>
      </c>
      <c r="Y685" s="61"/>
      <c r="Z685" s="61"/>
      <c r="AA685" s="60">
        <f t="shared" si="326"/>
        <v>0</v>
      </c>
      <c r="AB685" s="61"/>
      <c r="AC685" s="61"/>
      <c r="AD685" s="60">
        <f t="shared" si="327"/>
        <v>0</v>
      </c>
      <c r="AE685" s="61"/>
      <c r="AF685" s="61"/>
      <c r="AG685" s="60">
        <f t="shared" si="328"/>
        <v>0</v>
      </c>
      <c r="AH685" s="61"/>
      <c r="AI685" s="61"/>
      <c r="AJ685" s="60">
        <f t="shared" si="329"/>
        <v>0</v>
      </c>
      <c r="AK685" s="60"/>
      <c r="AL685" s="51">
        <f t="shared" si="300"/>
        <v>0</v>
      </c>
      <c r="AM685" s="965"/>
      <c r="AN685" s="965"/>
      <c r="AO685" s="965"/>
      <c r="AP685" s="965"/>
      <c r="AQ685" s="50"/>
      <c r="AR685" s="968"/>
      <c r="AS685" s="970"/>
      <c r="AT685" s="567"/>
    </row>
    <row r="686" spans="1:46" ht="13.5" thickBot="1">
      <c r="A686" s="1048"/>
      <c r="B686" s="991"/>
      <c r="C686" s="960"/>
      <c r="D686" s="963"/>
      <c r="E686" s="171"/>
      <c r="F686" s="59"/>
      <c r="G686" s="58"/>
      <c r="H686" s="53"/>
      <c r="I686" s="53"/>
      <c r="J686" s="57">
        <f t="shared" si="322"/>
        <v>0</v>
      </c>
      <c r="K686" s="56"/>
      <c r="L686" s="55"/>
      <c r="M686" s="53"/>
      <c r="N686" s="53"/>
      <c r="O686" s="53"/>
      <c r="P686" s="53"/>
      <c r="Q686" s="53"/>
      <c r="R686" s="54">
        <f t="shared" si="323"/>
        <v>0</v>
      </c>
      <c r="S686" s="53"/>
      <c r="T686" s="53"/>
      <c r="U686" s="52">
        <f t="shared" si="324"/>
        <v>0</v>
      </c>
      <c r="V686" s="53"/>
      <c r="W686" s="53"/>
      <c r="X686" s="52">
        <f t="shared" si="325"/>
        <v>0</v>
      </c>
      <c r="Y686" s="53"/>
      <c r="Z686" s="53"/>
      <c r="AA686" s="52">
        <f t="shared" si="326"/>
        <v>0</v>
      </c>
      <c r="AB686" s="53"/>
      <c r="AC686" s="53"/>
      <c r="AD686" s="52">
        <f t="shared" si="327"/>
        <v>0</v>
      </c>
      <c r="AE686" s="53"/>
      <c r="AF686" s="53"/>
      <c r="AG686" s="52">
        <f t="shared" si="328"/>
        <v>0</v>
      </c>
      <c r="AH686" s="53"/>
      <c r="AI686" s="53"/>
      <c r="AJ686" s="52">
        <f t="shared" si="329"/>
        <v>0</v>
      </c>
      <c r="AK686" s="52"/>
      <c r="AL686" s="51">
        <f t="shared" si="300"/>
        <v>0</v>
      </c>
      <c r="AM686" s="966"/>
      <c r="AN686" s="966"/>
      <c r="AO686" s="966"/>
      <c r="AP686" s="966"/>
      <c r="AQ686" s="50"/>
      <c r="AR686" s="968"/>
      <c r="AS686" s="970"/>
      <c r="AT686" s="567"/>
    </row>
    <row r="687" spans="1:46" s="150" customFormat="1" ht="33" customHeight="1" thickBot="1">
      <c r="A687" s="1016" t="s">
        <v>494</v>
      </c>
      <c r="B687" s="1017"/>
      <c r="C687" s="1017"/>
      <c r="D687" s="1017"/>
      <c r="E687" s="1017"/>
      <c r="F687" s="1018"/>
      <c r="G687" s="142"/>
      <c r="H687" s="144"/>
      <c r="I687" s="144"/>
      <c r="J687" s="149"/>
      <c r="K687" s="148"/>
      <c r="L687" s="141"/>
      <c r="M687" s="141"/>
      <c r="N687" s="141"/>
      <c r="O687" s="141"/>
      <c r="P687" s="147"/>
      <c r="Q687" s="147"/>
      <c r="R687" s="141"/>
      <c r="S687" s="147"/>
      <c r="T687" s="147"/>
      <c r="U687" s="88"/>
      <c r="V687" s="144"/>
      <c r="W687" s="144"/>
      <c r="X687" s="88">
        <f t="shared" si="325"/>
        <v>0</v>
      </c>
      <c r="Y687" s="144"/>
      <c r="Z687" s="144"/>
      <c r="AA687" s="88">
        <f t="shared" si="326"/>
        <v>0</v>
      </c>
      <c r="AB687" s="144"/>
      <c r="AC687" s="144"/>
      <c r="AD687" s="88">
        <f t="shared" si="327"/>
        <v>0</v>
      </c>
      <c r="AE687" s="144"/>
      <c r="AF687" s="144"/>
      <c r="AG687" s="88">
        <f t="shared" si="328"/>
        <v>0</v>
      </c>
      <c r="AH687" s="144"/>
      <c r="AI687" s="144"/>
      <c r="AJ687" s="88">
        <f t="shared" si="329"/>
        <v>0</v>
      </c>
      <c r="AK687" s="88"/>
      <c r="AL687" s="51">
        <f t="shared" si="300"/>
        <v>0</v>
      </c>
      <c r="AM687" s="145"/>
      <c r="AN687" s="144"/>
      <c r="AO687" s="144"/>
      <c r="AP687" s="143"/>
      <c r="AQ687" s="50"/>
      <c r="AR687" s="158"/>
      <c r="AS687" s="157"/>
      <c r="AT687" s="563"/>
    </row>
    <row r="688" spans="1:46" ht="12.75">
      <c r="A688" s="971" t="s">
        <v>493</v>
      </c>
      <c r="B688" s="989" t="s">
        <v>45</v>
      </c>
      <c r="C688" s="989" t="s">
        <v>492</v>
      </c>
      <c r="D688" s="961" t="s">
        <v>490</v>
      </c>
      <c r="E688" s="170">
        <v>2017</v>
      </c>
      <c r="F688" s="71" t="s">
        <v>491</v>
      </c>
      <c r="G688" s="67"/>
      <c r="H688" s="68"/>
      <c r="I688" s="68"/>
      <c r="J688" s="70">
        <f t="shared" ref="J688:J711" si="330">G688*H688*I688</f>
        <v>0</v>
      </c>
      <c r="K688" s="69"/>
      <c r="L688" s="68"/>
      <c r="M688" s="68"/>
      <c r="N688" s="68"/>
      <c r="O688" s="68"/>
      <c r="P688" s="68"/>
      <c r="Q688" s="68"/>
      <c r="R688" s="66">
        <f t="shared" ref="R688:R711" si="331">(K688*L688*M688*N688)+(K688*L688*P688)+O688+(K688*L688*Q688)</f>
        <v>0</v>
      </c>
      <c r="S688" s="67"/>
      <c r="T688" s="67"/>
      <c r="U688" s="66">
        <f t="shared" ref="U688:U711" si="332">S688*T688</f>
        <v>0</v>
      </c>
      <c r="V688" s="67"/>
      <c r="W688" s="67"/>
      <c r="X688" s="66">
        <f t="shared" si="325"/>
        <v>0</v>
      </c>
      <c r="Y688" s="67"/>
      <c r="Z688" s="67"/>
      <c r="AA688" s="66">
        <f t="shared" si="326"/>
        <v>0</v>
      </c>
      <c r="AB688" s="67"/>
      <c r="AC688" s="67"/>
      <c r="AD688" s="66">
        <f t="shared" si="327"/>
        <v>0</v>
      </c>
      <c r="AE688" s="67"/>
      <c r="AF688" s="67"/>
      <c r="AG688" s="66">
        <f t="shared" si="328"/>
        <v>0</v>
      </c>
      <c r="AH688" s="67"/>
      <c r="AI688" s="67"/>
      <c r="AJ688" s="66">
        <f t="shared" si="329"/>
        <v>0</v>
      </c>
      <c r="AK688" s="66"/>
      <c r="AL688" s="51">
        <f t="shared" si="300"/>
        <v>0</v>
      </c>
      <c r="AM688" s="964">
        <f>SUM(AL688:AL691)</f>
        <v>0</v>
      </c>
      <c r="AN688" s="964"/>
      <c r="AO688" s="964"/>
      <c r="AP688" s="964">
        <f>AM688-AN688-AO688</f>
        <v>0</v>
      </c>
      <c r="AQ688" s="50"/>
      <c r="AR688" s="968"/>
      <c r="AS688" s="970"/>
      <c r="AT688" s="567"/>
    </row>
    <row r="689" spans="1:46" ht="12.75">
      <c r="A689" s="972"/>
      <c r="B689" s="990"/>
      <c r="C689" s="990"/>
      <c r="D689" s="962"/>
      <c r="E689" s="169"/>
      <c r="F689" s="151"/>
      <c r="G689" s="61"/>
      <c r="H689" s="62"/>
      <c r="I689" s="62"/>
      <c r="J689" s="64">
        <f t="shared" si="330"/>
        <v>0</v>
      </c>
      <c r="K689" s="63"/>
      <c r="L689" s="62"/>
      <c r="M689" s="62"/>
      <c r="N689" s="62"/>
      <c r="O689" s="62"/>
      <c r="P689" s="62"/>
      <c r="Q689" s="62"/>
      <c r="R689" s="60">
        <f t="shared" si="331"/>
        <v>0</v>
      </c>
      <c r="S689" s="61"/>
      <c r="T689" s="61"/>
      <c r="U689" s="60">
        <f t="shared" si="332"/>
        <v>0</v>
      </c>
      <c r="V689" s="61"/>
      <c r="W689" s="61"/>
      <c r="X689" s="60">
        <f t="shared" si="325"/>
        <v>0</v>
      </c>
      <c r="Y689" s="61"/>
      <c r="Z689" s="61"/>
      <c r="AA689" s="60">
        <f t="shared" si="326"/>
        <v>0</v>
      </c>
      <c r="AB689" s="61"/>
      <c r="AC689" s="61"/>
      <c r="AD689" s="60">
        <f t="shared" si="327"/>
        <v>0</v>
      </c>
      <c r="AE689" s="61"/>
      <c r="AF689" s="61"/>
      <c r="AG689" s="60">
        <f t="shared" si="328"/>
        <v>0</v>
      </c>
      <c r="AH689" s="61"/>
      <c r="AI689" s="61"/>
      <c r="AJ689" s="60">
        <f t="shared" si="329"/>
        <v>0</v>
      </c>
      <c r="AK689" s="60"/>
      <c r="AL689" s="51">
        <f t="shared" si="300"/>
        <v>0</v>
      </c>
      <c r="AM689" s="965"/>
      <c r="AN689" s="965"/>
      <c r="AO689" s="965"/>
      <c r="AP689" s="965"/>
      <c r="AQ689" s="50"/>
      <c r="AR689" s="968"/>
      <c r="AS689" s="970"/>
      <c r="AT689" s="567"/>
    </row>
    <row r="690" spans="1:46" ht="12.75">
      <c r="A690" s="972"/>
      <c r="B690" s="990"/>
      <c r="C690" s="990"/>
      <c r="D690" s="962"/>
      <c r="E690" s="169"/>
      <c r="F690" s="65"/>
      <c r="G690" s="61"/>
      <c r="H690" s="62"/>
      <c r="I690" s="62"/>
      <c r="J690" s="64">
        <f t="shared" si="330"/>
        <v>0</v>
      </c>
      <c r="K690" s="63"/>
      <c r="L690" s="62"/>
      <c r="M690" s="62"/>
      <c r="N690" s="62"/>
      <c r="O690" s="62"/>
      <c r="P690" s="62"/>
      <c r="Q690" s="62"/>
      <c r="R690" s="60">
        <f t="shared" si="331"/>
        <v>0</v>
      </c>
      <c r="S690" s="61"/>
      <c r="T690" s="61"/>
      <c r="U690" s="60">
        <f t="shared" si="332"/>
        <v>0</v>
      </c>
      <c r="V690" s="61"/>
      <c r="W690" s="61"/>
      <c r="X690" s="60">
        <f t="shared" si="325"/>
        <v>0</v>
      </c>
      <c r="Y690" s="61"/>
      <c r="Z690" s="61"/>
      <c r="AA690" s="60">
        <f t="shared" si="326"/>
        <v>0</v>
      </c>
      <c r="AB690" s="61"/>
      <c r="AC690" s="61"/>
      <c r="AD690" s="60">
        <f t="shared" si="327"/>
        <v>0</v>
      </c>
      <c r="AE690" s="61"/>
      <c r="AF690" s="61"/>
      <c r="AG690" s="60">
        <f t="shared" si="328"/>
        <v>0</v>
      </c>
      <c r="AH690" s="61"/>
      <c r="AI690" s="61"/>
      <c r="AJ690" s="60">
        <f t="shared" si="329"/>
        <v>0</v>
      </c>
      <c r="AK690" s="60"/>
      <c r="AL690" s="51">
        <f t="shared" si="300"/>
        <v>0</v>
      </c>
      <c r="AM690" s="965"/>
      <c r="AN690" s="965"/>
      <c r="AO690" s="965"/>
      <c r="AP690" s="965"/>
      <c r="AQ690" s="50"/>
      <c r="AR690" s="968"/>
      <c r="AS690" s="970"/>
      <c r="AT690" s="567"/>
    </row>
    <row r="691" spans="1:46" ht="12" thickBot="1">
      <c r="A691" s="973"/>
      <c r="B691" s="991"/>
      <c r="C691" s="991"/>
      <c r="D691" s="963"/>
      <c r="E691" s="175"/>
      <c r="F691" s="160"/>
      <c r="G691" s="126"/>
      <c r="H691" s="159"/>
      <c r="I691" s="159"/>
      <c r="J691" s="154">
        <f t="shared" si="330"/>
        <v>0</v>
      </c>
      <c r="K691" s="153"/>
      <c r="L691" s="152"/>
      <c r="M691" s="159"/>
      <c r="N691" s="159"/>
      <c r="O691" s="159"/>
      <c r="P691" s="159"/>
      <c r="Q691" s="159"/>
      <c r="R691" s="54">
        <f t="shared" si="331"/>
        <v>0</v>
      </c>
      <c r="S691" s="159"/>
      <c r="T691" s="159"/>
      <c r="U691" s="54">
        <f t="shared" si="332"/>
        <v>0</v>
      </c>
      <c r="V691" s="159"/>
      <c r="W691" s="159"/>
      <c r="X691" s="54">
        <f t="shared" si="325"/>
        <v>0</v>
      </c>
      <c r="Y691" s="159"/>
      <c r="Z691" s="159"/>
      <c r="AA691" s="54">
        <f t="shared" si="326"/>
        <v>0</v>
      </c>
      <c r="AB691" s="159"/>
      <c r="AC691" s="159"/>
      <c r="AD691" s="54">
        <f t="shared" si="327"/>
        <v>0</v>
      </c>
      <c r="AE691" s="159"/>
      <c r="AF691" s="159"/>
      <c r="AG691" s="54">
        <f t="shared" si="328"/>
        <v>0</v>
      </c>
      <c r="AH691" s="159"/>
      <c r="AI691" s="159"/>
      <c r="AJ691" s="54">
        <f t="shared" si="329"/>
        <v>0</v>
      </c>
      <c r="AK691" s="54"/>
      <c r="AL691" s="51">
        <f t="shared" si="300"/>
        <v>0</v>
      </c>
      <c r="AM691" s="966"/>
      <c r="AN691" s="966"/>
      <c r="AO691" s="966"/>
      <c r="AP691" s="966"/>
      <c r="AQ691" s="50"/>
      <c r="AR691" s="984"/>
      <c r="AS691" s="985"/>
      <c r="AT691" s="567"/>
    </row>
    <row r="692" spans="1:46" ht="38.25">
      <c r="A692" s="958" t="s">
        <v>1328</v>
      </c>
      <c r="B692" s="989" t="s">
        <v>45</v>
      </c>
      <c r="C692" s="958" t="s">
        <v>489</v>
      </c>
      <c r="D692" s="961"/>
      <c r="E692" s="170">
        <v>2017</v>
      </c>
      <c r="F692" s="71" t="s">
        <v>1333</v>
      </c>
      <c r="G692" s="67"/>
      <c r="H692" s="68"/>
      <c r="I692" s="68"/>
      <c r="J692" s="70">
        <f t="shared" si="330"/>
        <v>0</v>
      </c>
      <c r="K692" s="69"/>
      <c r="L692" s="68"/>
      <c r="M692" s="68"/>
      <c r="N692" s="68"/>
      <c r="O692" s="68"/>
      <c r="P692" s="68"/>
      <c r="Q692" s="68"/>
      <c r="R692" s="66">
        <f t="shared" si="331"/>
        <v>0</v>
      </c>
      <c r="S692" s="67"/>
      <c r="T692" s="67"/>
      <c r="U692" s="66">
        <f t="shared" si="332"/>
        <v>0</v>
      </c>
      <c r="V692" s="67"/>
      <c r="W692" s="67"/>
      <c r="X692" s="66">
        <f t="shared" si="325"/>
        <v>0</v>
      </c>
      <c r="Y692" s="67"/>
      <c r="Z692" s="67"/>
      <c r="AA692" s="66">
        <f t="shared" si="326"/>
        <v>0</v>
      </c>
      <c r="AB692" s="67"/>
      <c r="AC692" s="67"/>
      <c r="AD692" s="66">
        <f t="shared" si="327"/>
        <v>0</v>
      </c>
      <c r="AE692" s="67"/>
      <c r="AF692" s="67"/>
      <c r="AG692" s="66">
        <f t="shared" si="328"/>
        <v>0</v>
      </c>
      <c r="AH692" s="67"/>
      <c r="AI692" s="67"/>
      <c r="AJ692" s="66">
        <f t="shared" si="329"/>
        <v>0</v>
      </c>
      <c r="AK692" s="66">
        <f>600000*2.885</f>
        <v>1730999.9999999998</v>
      </c>
      <c r="AL692" s="51">
        <f t="shared" si="300"/>
        <v>1730999.9999999998</v>
      </c>
      <c r="AM692" s="964">
        <f>SUM(AL692:AL695)</f>
        <v>1730999.9999999998</v>
      </c>
      <c r="AN692" s="964"/>
      <c r="AO692" s="964">
        <f>AM692</f>
        <v>1730999.9999999998</v>
      </c>
      <c r="AP692" s="964">
        <f>AM692-AN692-AO692</f>
        <v>0</v>
      </c>
      <c r="AQ692" s="50"/>
      <c r="AR692" s="1012">
        <f>AO692*50%</f>
        <v>865499.99999999988</v>
      </c>
      <c r="AS692" s="1050">
        <f>AR692</f>
        <v>865499.99999999988</v>
      </c>
      <c r="AT692" s="569">
        <f>AM692-AR692-AS692</f>
        <v>0</v>
      </c>
    </row>
    <row r="693" spans="1:46" ht="38.25">
      <c r="A693" s="959"/>
      <c r="B693" s="990"/>
      <c r="C693" s="959"/>
      <c r="D693" s="962"/>
      <c r="E693" s="169">
        <v>2018</v>
      </c>
      <c r="F693" s="151" t="s">
        <v>1334</v>
      </c>
      <c r="G693" s="61"/>
      <c r="H693" s="62"/>
      <c r="I693" s="62"/>
      <c r="J693" s="64">
        <f t="shared" si="330"/>
        <v>0</v>
      </c>
      <c r="K693" s="63"/>
      <c r="L693" s="62"/>
      <c r="M693" s="62"/>
      <c r="N693" s="62"/>
      <c r="O693" s="62"/>
      <c r="P693" s="62"/>
      <c r="Q693" s="62"/>
      <c r="R693" s="60">
        <f t="shared" si="331"/>
        <v>0</v>
      </c>
      <c r="S693" s="61"/>
      <c r="T693" s="61"/>
      <c r="U693" s="60">
        <f t="shared" si="332"/>
        <v>0</v>
      </c>
      <c r="V693" s="61"/>
      <c r="W693" s="61"/>
      <c r="X693" s="60">
        <f t="shared" si="325"/>
        <v>0</v>
      </c>
      <c r="Y693" s="61"/>
      <c r="Z693" s="61"/>
      <c r="AA693" s="60">
        <f t="shared" si="326"/>
        <v>0</v>
      </c>
      <c r="AB693" s="61"/>
      <c r="AC693" s="61"/>
      <c r="AD693" s="60">
        <f t="shared" si="327"/>
        <v>0</v>
      </c>
      <c r="AE693" s="61"/>
      <c r="AF693" s="61"/>
      <c r="AG693" s="60">
        <f t="shared" si="328"/>
        <v>0</v>
      </c>
      <c r="AH693" s="61"/>
      <c r="AI693" s="61"/>
      <c r="AJ693" s="60">
        <f t="shared" si="329"/>
        <v>0</v>
      </c>
      <c r="AK693" s="60"/>
      <c r="AL693" s="51">
        <f t="shared" si="300"/>
        <v>0</v>
      </c>
      <c r="AM693" s="965"/>
      <c r="AN693" s="965"/>
      <c r="AO693" s="965"/>
      <c r="AP693" s="965"/>
      <c r="AQ693" s="50"/>
      <c r="AR693" s="1049"/>
      <c r="AS693" s="1051"/>
      <c r="AT693" s="567"/>
    </row>
    <row r="694" spans="1:46" ht="12.75">
      <c r="A694" s="959"/>
      <c r="B694" s="990"/>
      <c r="C694" s="959"/>
      <c r="D694" s="962"/>
      <c r="E694" s="169">
        <v>2018</v>
      </c>
      <c r="F694" s="65" t="s">
        <v>1335</v>
      </c>
      <c r="G694" s="61"/>
      <c r="H694" s="62"/>
      <c r="I694" s="62"/>
      <c r="J694" s="64">
        <f t="shared" si="330"/>
        <v>0</v>
      </c>
      <c r="K694" s="63"/>
      <c r="L694" s="62"/>
      <c r="M694" s="62"/>
      <c r="N694" s="62"/>
      <c r="O694" s="62"/>
      <c r="P694" s="62"/>
      <c r="Q694" s="62"/>
      <c r="R694" s="60">
        <f t="shared" si="331"/>
        <v>0</v>
      </c>
      <c r="S694" s="61"/>
      <c r="T694" s="61"/>
      <c r="U694" s="60">
        <f t="shared" si="332"/>
        <v>0</v>
      </c>
      <c r="V694" s="61"/>
      <c r="W694" s="61"/>
      <c r="X694" s="60">
        <f t="shared" si="325"/>
        <v>0</v>
      </c>
      <c r="Y694" s="61"/>
      <c r="Z694" s="61"/>
      <c r="AA694" s="60">
        <f t="shared" si="326"/>
        <v>0</v>
      </c>
      <c r="AB694" s="61"/>
      <c r="AC694" s="61"/>
      <c r="AD694" s="60">
        <f t="shared" si="327"/>
        <v>0</v>
      </c>
      <c r="AE694" s="61"/>
      <c r="AF694" s="61"/>
      <c r="AG694" s="60">
        <f t="shared" si="328"/>
        <v>0</v>
      </c>
      <c r="AH694" s="61"/>
      <c r="AI694" s="61"/>
      <c r="AJ694" s="60">
        <f t="shared" si="329"/>
        <v>0</v>
      </c>
      <c r="AK694" s="60"/>
      <c r="AL694" s="51">
        <f t="shared" si="300"/>
        <v>0</v>
      </c>
      <c r="AM694" s="965"/>
      <c r="AN694" s="965"/>
      <c r="AO694" s="965"/>
      <c r="AP694" s="965"/>
      <c r="AQ694" s="50"/>
      <c r="AR694" s="1049"/>
      <c r="AS694" s="1051"/>
      <c r="AT694" s="567"/>
    </row>
    <row r="695" spans="1:46" ht="12" thickBot="1">
      <c r="A695" s="960"/>
      <c r="B695" s="991"/>
      <c r="C695" s="960"/>
      <c r="D695" s="963"/>
      <c r="E695" s="175"/>
      <c r="F695" s="160"/>
      <c r="G695" s="126"/>
      <c r="H695" s="159"/>
      <c r="I695" s="159"/>
      <c r="J695" s="154">
        <f t="shared" si="330"/>
        <v>0</v>
      </c>
      <c r="K695" s="153"/>
      <c r="L695" s="152"/>
      <c r="M695" s="159"/>
      <c r="N695" s="159"/>
      <c r="O695" s="159"/>
      <c r="P695" s="159"/>
      <c r="Q695" s="159"/>
      <c r="R695" s="54">
        <f t="shared" si="331"/>
        <v>0</v>
      </c>
      <c r="S695" s="159"/>
      <c r="T695" s="159"/>
      <c r="U695" s="54">
        <f t="shared" si="332"/>
        <v>0</v>
      </c>
      <c r="V695" s="159"/>
      <c r="W695" s="159"/>
      <c r="X695" s="54">
        <f t="shared" si="325"/>
        <v>0</v>
      </c>
      <c r="Y695" s="159"/>
      <c r="Z695" s="159"/>
      <c r="AA695" s="54">
        <f t="shared" si="326"/>
        <v>0</v>
      </c>
      <c r="AB695" s="159"/>
      <c r="AC695" s="159"/>
      <c r="AD695" s="54">
        <f t="shared" si="327"/>
        <v>0</v>
      </c>
      <c r="AE695" s="159"/>
      <c r="AF695" s="159"/>
      <c r="AG695" s="54">
        <f t="shared" si="328"/>
        <v>0</v>
      </c>
      <c r="AH695" s="159"/>
      <c r="AI695" s="159"/>
      <c r="AJ695" s="54">
        <f t="shared" si="329"/>
        <v>0</v>
      </c>
      <c r="AK695" s="54"/>
      <c r="AL695" s="51">
        <f t="shared" si="300"/>
        <v>0</v>
      </c>
      <c r="AM695" s="966"/>
      <c r="AN695" s="966"/>
      <c r="AO695" s="966"/>
      <c r="AP695" s="966"/>
      <c r="AQ695" s="50"/>
      <c r="AR695" s="1192"/>
      <c r="AS695" s="1191"/>
      <c r="AT695" s="567">
        <f ca="1">A692:AT695</f>
        <v>0</v>
      </c>
    </row>
    <row r="696" spans="1:46" ht="12.75">
      <c r="A696" s="971" t="s">
        <v>1329</v>
      </c>
      <c r="B696" s="989" t="s">
        <v>480</v>
      </c>
      <c r="C696" s="989" t="s">
        <v>487</v>
      </c>
      <c r="D696" s="961" t="s">
        <v>478</v>
      </c>
      <c r="E696" s="71">
        <v>2017</v>
      </c>
      <c r="F696" s="71" t="s">
        <v>486</v>
      </c>
      <c r="G696" s="67"/>
      <c r="H696" s="167"/>
      <c r="I696" s="167"/>
      <c r="J696" s="70">
        <f t="shared" si="330"/>
        <v>0</v>
      </c>
      <c r="K696" s="69"/>
      <c r="L696" s="68"/>
      <c r="M696" s="167"/>
      <c r="N696" s="167"/>
      <c r="O696" s="167"/>
      <c r="P696" s="167"/>
      <c r="Q696" s="167"/>
      <c r="R696" s="66">
        <f t="shared" si="331"/>
        <v>0</v>
      </c>
      <c r="S696" s="167"/>
      <c r="T696" s="167"/>
      <c r="U696" s="66">
        <f t="shared" si="332"/>
        <v>0</v>
      </c>
      <c r="V696" s="167"/>
      <c r="W696" s="167"/>
      <c r="X696" s="66">
        <f t="shared" si="325"/>
        <v>0</v>
      </c>
      <c r="Y696" s="167"/>
      <c r="Z696" s="167"/>
      <c r="AA696" s="66">
        <f t="shared" si="326"/>
        <v>0</v>
      </c>
      <c r="AB696" s="167"/>
      <c r="AC696" s="167"/>
      <c r="AD696" s="66">
        <f t="shared" si="327"/>
        <v>0</v>
      </c>
      <c r="AE696" s="167"/>
      <c r="AF696" s="167"/>
      <c r="AG696" s="66">
        <f t="shared" si="328"/>
        <v>0</v>
      </c>
      <c r="AH696" s="167"/>
      <c r="AI696" s="167"/>
      <c r="AJ696" s="66">
        <f t="shared" si="329"/>
        <v>0</v>
      </c>
      <c r="AK696" s="66"/>
      <c r="AL696" s="51">
        <f t="shared" si="300"/>
        <v>0</v>
      </c>
      <c r="AM696" s="964">
        <f>SUM(AL696:AL699)</f>
        <v>0</v>
      </c>
      <c r="AN696" s="964">
        <v>0</v>
      </c>
      <c r="AO696" s="964">
        <v>0</v>
      </c>
      <c r="AP696" s="964">
        <f>AM696-AN696-AO696</f>
        <v>0</v>
      </c>
      <c r="AQ696" s="50"/>
      <c r="AR696" s="967">
        <v>0</v>
      </c>
      <c r="AS696" s="969">
        <v>0</v>
      </c>
      <c r="AT696" s="565"/>
    </row>
    <row r="697" spans="1:46" ht="12.75">
      <c r="A697" s="972"/>
      <c r="B697" s="990"/>
      <c r="C697" s="990"/>
      <c r="D697" s="962"/>
      <c r="E697" s="65"/>
      <c r="F697" s="65"/>
      <c r="G697" s="61"/>
      <c r="H697" s="72"/>
      <c r="I697" s="72"/>
      <c r="J697" s="64">
        <f t="shared" si="330"/>
        <v>0</v>
      </c>
      <c r="K697" s="63"/>
      <c r="L697" s="62"/>
      <c r="M697" s="72"/>
      <c r="N697" s="72"/>
      <c r="O697" s="72"/>
      <c r="P697" s="72"/>
      <c r="Q697" s="72"/>
      <c r="R697" s="60">
        <f t="shared" si="331"/>
        <v>0</v>
      </c>
      <c r="S697" s="72"/>
      <c r="T697" s="72"/>
      <c r="U697" s="60">
        <f t="shared" si="332"/>
        <v>0</v>
      </c>
      <c r="V697" s="72"/>
      <c r="W697" s="72"/>
      <c r="X697" s="60">
        <f t="shared" si="325"/>
        <v>0</v>
      </c>
      <c r="Y697" s="72"/>
      <c r="Z697" s="72"/>
      <c r="AA697" s="60">
        <f t="shared" si="326"/>
        <v>0</v>
      </c>
      <c r="AB697" s="72"/>
      <c r="AC697" s="72"/>
      <c r="AD697" s="60">
        <f t="shared" si="327"/>
        <v>0</v>
      </c>
      <c r="AE697" s="72"/>
      <c r="AF697" s="72"/>
      <c r="AG697" s="60">
        <f t="shared" si="328"/>
        <v>0</v>
      </c>
      <c r="AH697" s="72"/>
      <c r="AI697" s="72"/>
      <c r="AJ697" s="60">
        <f t="shared" si="329"/>
        <v>0</v>
      </c>
      <c r="AK697" s="60"/>
      <c r="AL697" s="51">
        <f t="shared" si="300"/>
        <v>0</v>
      </c>
      <c r="AM697" s="965"/>
      <c r="AN697" s="965"/>
      <c r="AO697" s="965"/>
      <c r="AP697" s="965"/>
      <c r="AQ697" s="50"/>
      <c r="AR697" s="968"/>
      <c r="AS697" s="970"/>
      <c r="AT697" s="565"/>
    </row>
    <row r="698" spans="1:46" ht="12.75">
      <c r="A698" s="972"/>
      <c r="B698" s="990"/>
      <c r="C698" s="990"/>
      <c r="D698" s="962"/>
      <c r="E698" s="65"/>
      <c r="F698" s="65"/>
      <c r="G698" s="61"/>
      <c r="H698" s="72"/>
      <c r="I698" s="72"/>
      <c r="J698" s="64">
        <f t="shared" si="330"/>
        <v>0</v>
      </c>
      <c r="K698" s="63"/>
      <c r="L698" s="62"/>
      <c r="M698" s="72"/>
      <c r="N698" s="72"/>
      <c r="O698" s="72"/>
      <c r="P698" s="72"/>
      <c r="Q698" s="72"/>
      <c r="R698" s="60">
        <f t="shared" si="331"/>
        <v>0</v>
      </c>
      <c r="S698" s="72"/>
      <c r="T698" s="72"/>
      <c r="U698" s="60">
        <f t="shared" si="332"/>
        <v>0</v>
      </c>
      <c r="V698" s="72"/>
      <c r="W698" s="72"/>
      <c r="X698" s="60">
        <f t="shared" si="325"/>
        <v>0</v>
      </c>
      <c r="Y698" s="72"/>
      <c r="Z698" s="72"/>
      <c r="AA698" s="60">
        <f t="shared" si="326"/>
        <v>0</v>
      </c>
      <c r="AB698" s="72"/>
      <c r="AC698" s="72"/>
      <c r="AD698" s="60">
        <f t="shared" si="327"/>
        <v>0</v>
      </c>
      <c r="AE698" s="72"/>
      <c r="AF698" s="72"/>
      <c r="AG698" s="60">
        <f t="shared" si="328"/>
        <v>0</v>
      </c>
      <c r="AH698" s="72"/>
      <c r="AI698" s="72"/>
      <c r="AJ698" s="60">
        <f t="shared" si="329"/>
        <v>0</v>
      </c>
      <c r="AK698" s="60"/>
      <c r="AL698" s="51">
        <f t="shared" si="300"/>
        <v>0</v>
      </c>
      <c r="AM698" s="965"/>
      <c r="AN698" s="965"/>
      <c r="AO698" s="965"/>
      <c r="AP698" s="965"/>
      <c r="AQ698" s="50"/>
      <c r="AR698" s="968"/>
      <c r="AS698" s="970"/>
      <c r="AT698" s="565"/>
    </row>
    <row r="699" spans="1:46" ht="13.5" thickBot="1">
      <c r="A699" s="973"/>
      <c r="B699" s="991"/>
      <c r="C699" s="991"/>
      <c r="D699" s="963"/>
      <c r="E699" s="155"/>
      <c r="F699" s="155"/>
      <c r="G699" s="126"/>
      <c r="H699" s="165"/>
      <c r="I699" s="165"/>
      <c r="J699" s="154">
        <f t="shared" si="330"/>
        <v>0</v>
      </c>
      <c r="K699" s="153"/>
      <c r="L699" s="152"/>
      <c r="M699" s="164"/>
      <c r="N699" s="164"/>
      <c r="O699" s="164"/>
      <c r="P699" s="164"/>
      <c r="Q699" s="164"/>
      <c r="R699" s="54">
        <f t="shared" si="331"/>
        <v>0</v>
      </c>
      <c r="S699" s="120"/>
      <c r="T699" s="120"/>
      <c r="U699" s="54">
        <f t="shared" si="332"/>
        <v>0</v>
      </c>
      <c r="V699" s="120"/>
      <c r="W699" s="120"/>
      <c r="X699" s="54">
        <f t="shared" si="325"/>
        <v>0</v>
      </c>
      <c r="Y699" s="119"/>
      <c r="Z699" s="119"/>
      <c r="AA699" s="54">
        <f t="shared" si="326"/>
        <v>0</v>
      </c>
      <c r="AB699" s="119"/>
      <c r="AC699" s="119"/>
      <c r="AD699" s="54">
        <f t="shared" si="327"/>
        <v>0</v>
      </c>
      <c r="AE699" s="119"/>
      <c r="AF699" s="119"/>
      <c r="AG699" s="54">
        <f t="shared" si="328"/>
        <v>0</v>
      </c>
      <c r="AH699" s="119"/>
      <c r="AI699" s="119"/>
      <c r="AJ699" s="54">
        <f t="shared" si="329"/>
        <v>0</v>
      </c>
      <c r="AK699" s="54"/>
      <c r="AL699" s="51">
        <f t="shared" si="300"/>
        <v>0</v>
      </c>
      <c r="AM699" s="966"/>
      <c r="AN699" s="966"/>
      <c r="AO699" s="966"/>
      <c r="AP699" s="966"/>
      <c r="AQ699" s="50"/>
      <c r="AR699" s="968"/>
      <c r="AS699" s="970"/>
      <c r="AT699" s="566"/>
    </row>
    <row r="700" spans="1:46" ht="38.25">
      <c r="A700" s="971" t="s">
        <v>488</v>
      </c>
      <c r="B700" s="989" t="s">
        <v>480</v>
      </c>
      <c r="C700" s="989" t="s">
        <v>484</v>
      </c>
      <c r="D700" s="961" t="s">
        <v>478</v>
      </c>
      <c r="E700" s="71" t="s">
        <v>458</v>
      </c>
      <c r="F700" s="71" t="s">
        <v>483</v>
      </c>
      <c r="G700" s="67"/>
      <c r="H700" s="68"/>
      <c r="I700" s="68"/>
      <c r="J700" s="70">
        <f t="shared" si="330"/>
        <v>0</v>
      </c>
      <c r="K700" s="69"/>
      <c r="L700" s="68"/>
      <c r="M700" s="68"/>
      <c r="N700" s="68"/>
      <c r="O700" s="68"/>
      <c r="P700" s="68"/>
      <c r="Q700" s="68"/>
      <c r="R700" s="66">
        <f t="shared" si="331"/>
        <v>0</v>
      </c>
      <c r="S700" s="67"/>
      <c r="T700" s="67"/>
      <c r="U700" s="66">
        <f t="shared" si="332"/>
        <v>0</v>
      </c>
      <c r="V700" s="67"/>
      <c r="W700" s="67"/>
      <c r="X700" s="66">
        <f t="shared" si="325"/>
        <v>0</v>
      </c>
      <c r="Y700" s="67"/>
      <c r="Z700" s="67"/>
      <c r="AA700" s="66">
        <f t="shared" si="326"/>
        <v>0</v>
      </c>
      <c r="AB700" s="67"/>
      <c r="AC700" s="67"/>
      <c r="AD700" s="66">
        <f t="shared" si="327"/>
        <v>0</v>
      </c>
      <c r="AE700" s="67"/>
      <c r="AF700" s="67"/>
      <c r="AG700" s="66">
        <f t="shared" si="328"/>
        <v>0</v>
      </c>
      <c r="AH700" s="67"/>
      <c r="AI700" s="67"/>
      <c r="AJ700" s="66">
        <f t="shared" si="329"/>
        <v>0</v>
      </c>
      <c r="AK700" s="66"/>
      <c r="AL700" s="51">
        <f t="shared" ref="AL700:AL734" si="333">AJ700+AG700+AD700+AA700+X700+U700+R700+J700+AK700</f>
        <v>0</v>
      </c>
      <c r="AM700" s="964">
        <f>SUM(AL700:AL703)</f>
        <v>0</v>
      </c>
      <c r="AN700" s="964"/>
      <c r="AO700" s="964"/>
      <c r="AP700" s="964">
        <f>AM700-AN700-AO700</f>
        <v>0</v>
      </c>
      <c r="AQ700" s="50"/>
      <c r="AR700" s="967"/>
      <c r="AS700" s="969"/>
      <c r="AT700" s="567"/>
    </row>
    <row r="701" spans="1:46" ht="12.75">
      <c r="A701" s="972"/>
      <c r="B701" s="990"/>
      <c r="C701" s="990"/>
      <c r="D701" s="962"/>
      <c r="E701" s="65"/>
      <c r="F701" s="65"/>
      <c r="G701" s="61"/>
      <c r="H701" s="62"/>
      <c r="I701" s="62"/>
      <c r="J701" s="64">
        <f t="shared" si="330"/>
        <v>0</v>
      </c>
      <c r="K701" s="63"/>
      <c r="L701" s="62"/>
      <c r="M701" s="62"/>
      <c r="N701" s="62"/>
      <c r="O701" s="62"/>
      <c r="P701" s="62"/>
      <c r="Q701" s="62"/>
      <c r="R701" s="60">
        <f t="shared" si="331"/>
        <v>0</v>
      </c>
      <c r="S701" s="61"/>
      <c r="T701" s="61"/>
      <c r="U701" s="60">
        <f t="shared" si="332"/>
        <v>0</v>
      </c>
      <c r="V701" s="61"/>
      <c r="W701" s="61"/>
      <c r="X701" s="60">
        <f t="shared" si="325"/>
        <v>0</v>
      </c>
      <c r="Y701" s="61"/>
      <c r="Z701" s="61"/>
      <c r="AA701" s="60">
        <f t="shared" si="326"/>
        <v>0</v>
      </c>
      <c r="AB701" s="61"/>
      <c r="AC701" s="61"/>
      <c r="AD701" s="60">
        <f t="shared" si="327"/>
        <v>0</v>
      </c>
      <c r="AE701" s="61"/>
      <c r="AF701" s="61"/>
      <c r="AG701" s="60">
        <f t="shared" si="328"/>
        <v>0</v>
      </c>
      <c r="AH701" s="61"/>
      <c r="AI701" s="61"/>
      <c r="AJ701" s="60">
        <f t="shared" si="329"/>
        <v>0</v>
      </c>
      <c r="AK701" s="60"/>
      <c r="AL701" s="51">
        <f t="shared" si="333"/>
        <v>0</v>
      </c>
      <c r="AM701" s="965"/>
      <c r="AN701" s="965"/>
      <c r="AO701" s="965"/>
      <c r="AP701" s="965"/>
      <c r="AQ701" s="50"/>
      <c r="AR701" s="968"/>
      <c r="AS701" s="970"/>
      <c r="AT701" s="567"/>
    </row>
    <row r="702" spans="1:46" ht="12.75">
      <c r="A702" s="972"/>
      <c r="B702" s="990"/>
      <c r="C702" s="990"/>
      <c r="D702" s="962"/>
      <c r="E702" s="65"/>
      <c r="F702" s="65"/>
      <c r="G702" s="61"/>
      <c r="H702" s="62"/>
      <c r="I702" s="62"/>
      <c r="J702" s="64">
        <f t="shared" si="330"/>
        <v>0</v>
      </c>
      <c r="K702" s="63"/>
      <c r="L702" s="62"/>
      <c r="M702" s="62"/>
      <c r="N702" s="62"/>
      <c r="O702" s="62"/>
      <c r="P702" s="62"/>
      <c r="Q702" s="62"/>
      <c r="R702" s="60">
        <f t="shared" si="331"/>
        <v>0</v>
      </c>
      <c r="S702" s="61"/>
      <c r="T702" s="61"/>
      <c r="U702" s="60">
        <f t="shared" si="332"/>
        <v>0</v>
      </c>
      <c r="V702" s="61"/>
      <c r="W702" s="61"/>
      <c r="X702" s="60">
        <f t="shared" si="325"/>
        <v>0</v>
      </c>
      <c r="Y702" s="61"/>
      <c r="Z702" s="61"/>
      <c r="AA702" s="60">
        <f t="shared" si="326"/>
        <v>0</v>
      </c>
      <c r="AB702" s="61"/>
      <c r="AC702" s="61"/>
      <c r="AD702" s="60">
        <f t="shared" si="327"/>
        <v>0</v>
      </c>
      <c r="AE702" s="61"/>
      <c r="AF702" s="61"/>
      <c r="AG702" s="60">
        <f t="shared" si="328"/>
        <v>0</v>
      </c>
      <c r="AH702" s="61"/>
      <c r="AI702" s="61"/>
      <c r="AJ702" s="60">
        <f t="shared" si="329"/>
        <v>0</v>
      </c>
      <c r="AK702" s="60"/>
      <c r="AL702" s="51">
        <f t="shared" si="333"/>
        <v>0</v>
      </c>
      <c r="AM702" s="965"/>
      <c r="AN702" s="965"/>
      <c r="AO702" s="965"/>
      <c r="AP702" s="965"/>
      <c r="AQ702" s="50"/>
      <c r="AR702" s="968"/>
      <c r="AS702" s="970"/>
      <c r="AT702" s="567"/>
    </row>
    <row r="703" spans="1:46" ht="13.5" thickBot="1">
      <c r="A703" s="1023"/>
      <c r="B703" s="991"/>
      <c r="C703" s="991"/>
      <c r="D703" s="963"/>
      <c r="E703" s="59"/>
      <c r="F703" s="59"/>
      <c r="G703" s="58"/>
      <c r="H703" s="53"/>
      <c r="I703" s="53"/>
      <c r="J703" s="57">
        <f t="shared" si="330"/>
        <v>0</v>
      </c>
      <c r="K703" s="56"/>
      <c r="L703" s="55"/>
      <c r="M703" s="53"/>
      <c r="N703" s="53"/>
      <c r="O703" s="53"/>
      <c r="P703" s="53"/>
      <c r="Q703" s="53"/>
      <c r="R703" s="54">
        <f t="shared" si="331"/>
        <v>0</v>
      </c>
      <c r="S703" s="53"/>
      <c r="T703" s="53"/>
      <c r="U703" s="52">
        <f t="shared" si="332"/>
        <v>0</v>
      </c>
      <c r="V703" s="53"/>
      <c r="W703" s="53"/>
      <c r="X703" s="52">
        <f t="shared" si="325"/>
        <v>0</v>
      </c>
      <c r="Y703" s="53"/>
      <c r="Z703" s="53"/>
      <c r="AA703" s="52">
        <f t="shared" si="326"/>
        <v>0</v>
      </c>
      <c r="AB703" s="53"/>
      <c r="AC703" s="53"/>
      <c r="AD703" s="52">
        <f t="shared" si="327"/>
        <v>0</v>
      </c>
      <c r="AE703" s="53"/>
      <c r="AF703" s="53"/>
      <c r="AG703" s="52">
        <f t="shared" si="328"/>
        <v>0</v>
      </c>
      <c r="AH703" s="53"/>
      <c r="AI703" s="53"/>
      <c r="AJ703" s="52">
        <f t="shared" si="329"/>
        <v>0</v>
      </c>
      <c r="AK703" s="52"/>
      <c r="AL703" s="51">
        <f t="shared" si="333"/>
        <v>0</v>
      </c>
      <c r="AM703" s="966"/>
      <c r="AN703" s="966"/>
      <c r="AO703" s="966"/>
      <c r="AP703" s="966"/>
      <c r="AQ703" s="50"/>
      <c r="AR703" s="968"/>
      <c r="AS703" s="970"/>
      <c r="AT703" s="567"/>
    </row>
    <row r="704" spans="1:46" ht="25.5">
      <c r="A704" s="971" t="s">
        <v>485</v>
      </c>
      <c r="B704" s="989" t="s">
        <v>480</v>
      </c>
      <c r="C704" s="989" t="s">
        <v>481</v>
      </c>
      <c r="D704" s="961" t="s">
        <v>478</v>
      </c>
      <c r="E704" s="71" t="s">
        <v>458</v>
      </c>
      <c r="F704" s="71" t="s">
        <v>1336</v>
      </c>
      <c r="G704" s="67"/>
      <c r="H704" s="68"/>
      <c r="I704" s="68"/>
      <c r="J704" s="70">
        <f t="shared" si="330"/>
        <v>0</v>
      </c>
      <c r="K704" s="69"/>
      <c r="L704" s="68"/>
      <c r="M704" s="68"/>
      <c r="N704" s="68"/>
      <c r="O704" s="68"/>
      <c r="P704" s="68"/>
      <c r="Q704" s="68"/>
      <c r="R704" s="66">
        <f t="shared" si="331"/>
        <v>0</v>
      </c>
      <c r="S704" s="67"/>
      <c r="T704" s="67"/>
      <c r="U704" s="66">
        <f t="shared" si="332"/>
        <v>0</v>
      </c>
      <c r="V704" s="67"/>
      <c r="W704" s="67"/>
      <c r="X704" s="66">
        <f t="shared" si="325"/>
        <v>0</v>
      </c>
      <c r="Y704" s="67"/>
      <c r="Z704" s="67"/>
      <c r="AA704" s="66">
        <f t="shared" si="326"/>
        <v>0</v>
      </c>
      <c r="AB704" s="67"/>
      <c r="AC704" s="67"/>
      <c r="AD704" s="66">
        <f t="shared" si="327"/>
        <v>0</v>
      </c>
      <c r="AE704" s="67"/>
      <c r="AF704" s="67"/>
      <c r="AG704" s="66">
        <f t="shared" si="328"/>
        <v>0</v>
      </c>
      <c r="AH704" s="67"/>
      <c r="AI704" s="67"/>
      <c r="AJ704" s="66">
        <f t="shared" si="329"/>
        <v>0</v>
      </c>
      <c r="AK704" s="66"/>
      <c r="AL704" s="51">
        <f t="shared" si="333"/>
        <v>0</v>
      </c>
      <c r="AM704" s="964">
        <f>SUM(AL704:AL707)</f>
        <v>0</v>
      </c>
      <c r="AN704" s="964"/>
      <c r="AO704" s="964"/>
      <c r="AP704" s="964">
        <f>AM704-AN704-AO704</f>
        <v>0</v>
      </c>
      <c r="AQ704" s="50"/>
      <c r="AR704" s="968"/>
      <c r="AS704" s="970"/>
      <c r="AT704" s="567"/>
    </row>
    <row r="705" spans="1:46" ht="12.75">
      <c r="A705" s="972"/>
      <c r="B705" s="990"/>
      <c r="C705" s="990"/>
      <c r="D705" s="962"/>
      <c r="E705" s="65"/>
      <c r="F705" s="151"/>
      <c r="G705" s="61"/>
      <c r="H705" s="62"/>
      <c r="I705" s="62"/>
      <c r="J705" s="64">
        <f t="shared" si="330"/>
        <v>0</v>
      </c>
      <c r="K705" s="63"/>
      <c r="L705" s="62"/>
      <c r="M705" s="62"/>
      <c r="N705" s="62"/>
      <c r="O705" s="62"/>
      <c r="P705" s="62"/>
      <c r="Q705" s="62"/>
      <c r="R705" s="60">
        <f t="shared" si="331"/>
        <v>0</v>
      </c>
      <c r="S705" s="61"/>
      <c r="T705" s="61"/>
      <c r="U705" s="60">
        <f t="shared" si="332"/>
        <v>0</v>
      </c>
      <c r="V705" s="61"/>
      <c r="W705" s="61"/>
      <c r="X705" s="60">
        <f t="shared" si="325"/>
        <v>0</v>
      </c>
      <c r="Y705" s="61"/>
      <c r="Z705" s="61"/>
      <c r="AA705" s="60">
        <f t="shared" si="326"/>
        <v>0</v>
      </c>
      <c r="AB705" s="61"/>
      <c r="AC705" s="61"/>
      <c r="AD705" s="60">
        <f t="shared" si="327"/>
        <v>0</v>
      </c>
      <c r="AE705" s="61"/>
      <c r="AF705" s="61"/>
      <c r="AG705" s="60">
        <f t="shared" si="328"/>
        <v>0</v>
      </c>
      <c r="AH705" s="61"/>
      <c r="AI705" s="61"/>
      <c r="AJ705" s="60">
        <f t="shared" si="329"/>
        <v>0</v>
      </c>
      <c r="AK705" s="60"/>
      <c r="AL705" s="51">
        <f t="shared" si="333"/>
        <v>0</v>
      </c>
      <c r="AM705" s="965"/>
      <c r="AN705" s="965"/>
      <c r="AO705" s="965"/>
      <c r="AP705" s="965"/>
      <c r="AQ705" s="50"/>
      <c r="AR705" s="968"/>
      <c r="AS705" s="970"/>
      <c r="AT705" s="567"/>
    </row>
    <row r="706" spans="1:46" ht="12.75">
      <c r="A706" s="972"/>
      <c r="B706" s="990"/>
      <c r="C706" s="990"/>
      <c r="D706" s="962"/>
      <c r="E706" s="65"/>
      <c r="F706" s="65"/>
      <c r="G706" s="61"/>
      <c r="H706" s="62"/>
      <c r="I706" s="62"/>
      <c r="J706" s="64">
        <f t="shared" si="330"/>
        <v>0</v>
      </c>
      <c r="K706" s="63"/>
      <c r="L706" s="62"/>
      <c r="M706" s="62"/>
      <c r="N706" s="62"/>
      <c r="O706" s="62"/>
      <c r="P706" s="62"/>
      <c r="Q706" s="62"/>
      <c r="R706" s="60">
        <f t="shared" si="331"/>
        <v>0</v>
      </c>
      <c r="S706" s="61"/>
      <c r="T706" s="61"/>
      <c r="U706" s="60">
        <f t="shared" si="332"/>
        <v>0</v>
      </c>
      <c r="V706" s="61"/>
      <c r="W706" s="61"/>
      <c r="X706" s="60">
        <f t="shared" si="325"/>
        <v>0</v>
      </c>
      <c r="Y706" s="61"/>
      <c r="Z706" s="61"/>
      <c r="AA706" s="60">
        <f t="shared" si="326"/>
        <v>0</v>
      </c>
      <c r="AB706" s="61"/>
      <c r="AC706" s="61"/>
      <c r="AD706" s="60">
        <f t="shared" si="327"/>
        <v>0</v>
      </c>
      <c r="AE706" s="61"/>
      <c r="AF706" s="61"/>
      <c r="AG706" s="60">
        <f t="shared" si="328"/>
        <v>0</v>
      </c>
      <c r="AH706" s="61"/>
      <c r="AI706" s="61"/>
      <c r="AJ706" s="60">
        <f t="shared" si="329"/>
        <v>0</v>
      </c>
      <c r="AK706" s="60"/>
      <c r="AL706" s="51">
        <f t="shared" si="333"/>
        <v>0</v>
      </c>
      <c r="AM706" s="965"/>
      <c r="AN706" s="965"/>
      <c r="AO706" s="965"/>
      <c r="AP706" s="965"/>
      <c r="AQ706" s="50"/>
      <c r="AR706" s="968"/>
      <c r="AS706" s="970"/>
      <c r="AT706" s="567"/>
    </row>
    <row r="707" spans="1:46" ht="12" thickBot="1">
      <c r="A707" s="973"/>
      <c r="B707" s="991"/>
      <c r="C707" s="991"/>
      <c r="D707" s="963"/>
      <c r="E707" s="161"/>
      <c r="F707" s="160"/>
      <c r="G707" s="126"/>
      <c r="H707" s="159"/>
      <c r="I707" s="159"/>
      <c r="J707" s="154">
        <f t="shared" si="330"/>
        <v>0</v>
      </c>
      <c r="K707" s="153"/>
      <c r="L707" s="152"/>
      <c r="M707" s="159"/>
      <c r="N707" s="159"/>
      <c r="O707" s="159"/>
      <c r="P707" s="159"/>
      <c r="Q707" s="159"/>
      <c r="R707" s="54">
        <f t="shared" si="331"/>
        <v>0</v>
      </c>
      <c r="S707" s="159"/>
      <c r="T707" s="159"/>
      <c r="U707" s="54">
        <f t="shared" si="332"/>
        <v>0</v>
      </c>
      <c r="V707" s="159"/>
      <c r="W707" s="159"/>
      <c r="X707" s="54">
        <f t="shared" ref="X707:X730" si="334">W707*V707</f>
        <v>0</v>
      </c>
      <c r="Y707" s="159"/>
      <c r="Z707" s="159"/>
      <c r="AA707" s="54">
        <f t="shared" ref="AA707:AA730" si="335">Y707*Z707</f>
        <v>0</v>
      </c>
      <c r="AB707" s="159"/>
      <c r="AC707" s="159"/>
      <c r="AD707" s="54">
        <f t="shared" ref="AD707:AD730" si="336">AB707*AC707</f>
        <v>0</v>
      </c>
      <c r="AE707" s="159"/>
      <c r="AF707" s="159"/>
      <c r="AG707" s="54">
        <f t="shared" ref="AG707:AG730" si="337">AE707*AF707</f>
        <v>0</v>
      </c>
      <c r="AH707" s="159"/>
      <c r="AI707" s="159"/>
      <c r="AJ707" s="54">
        <f t="shared" ref="AJ707:AJ730" si="338">AI707+AH707</f>
        <v>0</v>
      </c>
      <c r="AK707" s="54"/>
      <c r="AL707" s="51">
        <f t="shared" si="333"/>
        <v>0</v>
      </c>
      <c r="AM707" s="966"/>
      <c r="AN707" s="966"/>
      <c r="AO707" s="966"/>
      <c r="AP707" s="966"/>
      <c r="AQ707" s="50"/>
      <c r="AR707" s="984"/>
      <c r="AS707" s="985"/>
      <c r="AT707" s="567"/>
    </row>
    <row r="708" spans="1:46" ht="25.5">
      <c r="A708" s="971" t="s">
        <v>482</v>
      </c>
      <c r="B708" s="989" t="s">
        <v>480</v>
      </c>
      <c r="C708" s="989" t="s">
        <v>479</v>
      </c>
      <c r="D708" s="961" t="s">
        <v>478</v>
      </c>
      <c r="E708" s="71">
        <v>2017</v>
      </c>
      <c r="F708" s="71" t="s">
        <v>1337</v>
      </c>
      <c r="G708" s="67"/>
      <c r="H708" s="68"/>
      <c r="I708" s="68"/>
      <c r="J708" s="70">
        <f t="shared" si="330"/>
        <v>0</v>
      </c>
      <c r="K708" s="69"/>
      <c r="L708" s="68"/>
      <c r="M708" s="68"/>
      <c r="N708" s="68"/>
      <c r="O708" s="68"/>
      <c r="P708" s="68"/>
      <c r="Q708" s="68"/>
      <c r="R708" s="66">
        <f t="shared" si="331"/>
        <v>0</v>
      </c>
      <c r="S708" s="67"/>
      <c r="T708" s="67"/>
      <c r="U708" s="66">
        <f t="shared" si="332"/>
        <v>0</v>
      </c>
      <c r="V708" s="67"/>
      <c r="W708" s="67"/>
      <c r="X708" s="66">
        <f t="shared" si="334"/>
        <v>0</v>
      </c>
      <c r="Y708" s="67"/>
      <c r="Z708" s="67"/>
      <c r="AA708" s="66">
        <f t="shared" si="335"/>
        <v>0</v>
      </c>
      <c r="AB708" s="67"/>
      <c r="AC708" s="67"/>
      <c r="AD708" s="66">
        <f t="shared" si="336"/>
        <v>0</v>
      </c>
      <c r="AE708" s="67"/>
      <c r="AF708" s="67"/>
      <c r="AG708" s="66">
        <f t="shared" si="337"/>
        <v>0</v>
      </c>
      <c r="AH708" s="67"/>
      <c r="AI708" s="67"/>
      <c r="AJ708" s="66">
        <f t="shared" si="338"/>
        <v>0</v>
      </c>
      <c r="AK708" s="66"/>
      <c r="AL708" s="51">
        <f t="shared" si="333"/>
        <v>0</v>
      </c>
      <c r="AM708" s="964">
        <f>SUM(AL708:AL711)</f>
        <v>0</v>
      </c>
      <c r="AN708" s="964"/>
      <c r="AO708" s="964"/>
      <c r="AP708" s="964">
        <f>AM708-AN708-AO708</f>
        <v>0</v>
      </c>
      <c r="AQ708" s="50"/>
      <c r="AR708" s="968"/>
      <c r="AS708" s="970"/>
      <c r="AT708" s="567"/>
    </row>
    <row r="709" spans="1:46" ht="38.25">
      <c r="A709" s="972"/>
      <c r="B709" s="990"/>
      <c r="C709" s="990"/>
      <c r="D709" s="962"/>
      <c r="E709" s="65">
        <v>2017</v>
      </c>
      <c r="F709" s="151" t="s">
        <v>1338</v>
      </c>
      <c r="G709" s="61"/>
      <c r="H709" s="62"/>
      <c r="I709" s="62"/>
      <c r="J709" s="64">
        <f t="shared" si="330"/>
        <v>0</v>
      </c>
      <c r="K709" s="63"/>
      <c r="L709" s="62"/>
      <c r="M709" s="62"/>
      <c r="N709" s="62"/>
      <c r="O709" s="62"/>
      <c r="P709" s="62"/>
      <c r="Q709" s="62"/>
      <c r="R709" s="60">
        <f t="shared" si="331"/>
        <v>0</v>
      </c>
      <c r="S709" s="61"/>
      <c r="T709" s="61"/>
      <c r="U709" s="60">
        <f t="shared" si="332"/>
        <v>0</v>
      </c>
      <c r="V709" s="61"/>
      <c r="W709" s="61"/>
      <c r="X709" s="60">
        <f t="shared" si="334"/>
        <v>0</v>
      </c>
      <c r="Y709" s="61"/>
      <c r="Z709" s="61"/>
      <c r="AA709" s="60">
        <f t="shared" si="335"/>
        <v>0</v>
      </c>
      <c r="AB709" s="61"/>
      <c r="AC709" s="61"/>
      <c r="AD709" s="60">
        <f t="shared" si="336"/>
        <v>0</v>
      </c>
      <c r="AE709" s="61"/>
      <c r="AF709" s="61"/>
      <c r="AG709" s="60">
        <f t="shared" si="337"/>
        <v>0</v>
      </c>
      <c r="AH709" s="61"/>
      <c r="AI709" s="61"/>
      <c r="AJ709" s="60">
        <f t="shared" si="338"/>
        <v>0</v>
      </c>
      <c r="AK709" s="60"/>
      <c r="AL709" s="51">
        <f t="shared" si="333"/>
        <v>0</v>
      </c>
      <c r="AM709" s="965"/>
      <c r="AN709" s="965"/>
      <c r="AO709" s="965"/>
      <c r="AP709" s="965"/>
      <c r="AQ709" s="50"/>
      <c r="AR709" s="968"/>
      <c r="AS709" s="970"/>
      <c r="AT709" s="567"/>
    </row>
    <row r="710" spans="1:46" ht="25.5">
      <c r="A710" s="972"/>
      <c r="B710" s="990"/>
      <c r="C710" s="990"/>
      <c r="D710" s="962"/>
      <c r="E710" s="65">
        <v>2018</v>
      </c>
      <c r="F710" s="65" t="s">
        <v>1339</v>
      </c>
      <c r="G710" s="61"/>
      <c r="H710" s="62"/>
      <c r="I710" s="62"/>
      <c r="J710" s="64">
        <f t="shared" si="330"/>
        <v>0</v>
      </c>
      <c r="K710" s="63"/>
      <c r="L710" s="62"/>
      <c r="M710" s="62"/>
      <c r="N710" s="62"/>
      <c r="O710" s="62"/>
      <c r="P710" s="62"/>
      <c r="Q710" s="62"/>
      <c r="R710" s="60">
        <f t="shared" si="331"/>
        <v>0</v>
      </c>
      <c r="S710" s="61"/>
      <c r="T710" s="61"/>
      <c r="U710" s="60">
        <f t="shared" si="332"/>
        <v>0</v>
      </c>
      <c r="V710" s="61"/>
      <c r="W710" s="61"/>
      <c r="X710" s="60">
        <f t="shared" si="334"/>
        <v>0</v>
      </c>
      <c r="Y710" s="61"/>
      <c r="Z710" s="61"/>
      <c r="AA710" s="60">
        <f t="shared" si="335"/>
        <v>0</v>
      </c>
      <c r="AB710" s="61"/>
      <c r="AC710" s="61"/>
      <c r="AD710" s="60">
        <f t="shared" si="336"/>
        <v>0</v>
      </c>
      <c r="AE710" s="61"/>
      <c r="AF710" s="61"/>
      <c r="AG710" s="60">
        <f t="shared" si="337"/>
        <v>0</v>
      </c>
      <c r="AH710" s="61"/>
      <c r="AI710" s="61"/>
      <c r="AJ710" s="60">
        <f t="shared" si="338"/>
        <v>0</v>
      </c>
      <c r="AK710" s="60"/>
      <c r="AL710" s="51">
        <f t="shared" si="333"/>
        <v>0</v>
      </c>
      <c r="AM710" s="965"/>
      <c r="AN710" s="965"/>
      <c r="AO710" s="965"/>
      <c r="AP710" s="965"/>
      <c r="AQ710" s="50"/>
      <c r="AR710" s="968"/>
      <c r="AS710" s="970"/>
      <c r="AT710" s="567"/>
    </row>
    <row r="711" spans="1:46" s="163" customFormat="1" ht="35.25" customHeight="1" thickBot="1">
      <c r="A711" s="973"/>
      <c r="B711" s="991"/>
      <c r="C711" s="991"/>
      <c r="D711" s="963"/>
      <c r="E711" s="503">
        <v>2018</v>
      </c>
      <c r="F711" s="504" t="s">
        <v>1340</v>
      </c>
      <c r="G711" s="498"/>
      <c r="H711" s="499"/>
      <c r="I711" s="499"/>
      <c r="J711" s="500">
        <f t="shared" si="330"/>
        <v>0</v>
      </c>
      <c r="K711" s="500"/>
      <c r="L711" s="501"/>
      <c r="M711" s="499"/>
      <c r="N711" s="499"/>
      <c r="O711" s="499"/>
      <c r="P711" s="499"/>
      <c r="Q711" s="499"/>
      <c r="R711" s="498">
        <f t="shared" si="331"/>
        <v>0</v>
      </c>
      <c r="S711" s="499"/>
      <c r="T711" s="499"/>
      <c r="U711" s="498">
        <f t="shared" si="332"/>
        <v>0</v>
      </c>
      <c r="V711" s="499"/>
      <c r="W711" s="499"/>
      <c r="X711" s="498">
        <f t="shared" si="334"/>
        <v>0</v>
      </c>
      <c r="Y711" s="499"/>
      <c r="Z711" s="499"/>
      <c r="AA711" s="498">
        <f t="shared" si="335"/>
        <v>0</v>
      </c>
      <c r="AB711" s="499"/>
      <c r="AC711" s="499"/>
      <c r="AD711" s="498">
        <f t="shared" si="336"/>
        <v>0</v>
      </c>
      <c r="AE711" s="499"/>
      <c r="AF711" s="499"/>
      <c r="AG711" s="498">
        <f t="shared" si="337"/>
        <v>0</v>
      </c>
      <c r="AH711" s="499"/>
      <c r="AI711" s="499"/>
      <c r="AJ711" s="498">
        <f t="shared" si="338"/>
        <v>0</v>
      </c>
      <c r="AK711" s="498"/>
      <c r="AL711" s="502">
        <f t="shared" si="333"/>
        <v>0</v>
      </c>
      <c r="AM711" s="966"/>
      <c r="AN711" s="966"/>
      <c r="AO711" s="966"/>
      <c r="AP711" s="966"/>
      <c r="AQ711" s="166"/>
      <c r="AR711" s="984"/>
      <c r="AS711" s="985"/>
      <c r="AT711" s="566"/>
    </row>
    <row r="712" spans="1:46" s="150" customFormat="1" ht="21.75" customHeight="1" thickBot="1">
      <c r="A712" s="1027" t="s">
        <v>477</v>
      </c>
      <c r="B712" s="1028"/>
      <c r="C712" s="1028"/>
      <c r="D712" s="1028"/>
      <c r="E712" s="1028"/>
      <c r="F712" s="1029"/>
      <c r="G712" s="142"/>
      <c r="H712" s="144"/>
      <c r="I712" s="144"/>
      <c r="J712" s="149"/>
      <c r="K712" s="148"/>
      <c r="L712" s="141"/>
      <c r="M712" s="141"/>
      <c r="N712" s="141"/>
      <c r="O712" s="141"/>
      <c r="P712" s="147"/>
      <c r="Q712" s="147"/>
      <c r="R712" s="141"/>
      <c r="S712" s="147"/>
      <c r="T712" s="147"/>
      <c r="U712" s="88"/>
      <c r="V712" s="144"/>
      <c r="W712" s="144"/>
      <c r="X712" s="88">
        <f t="shared" si="334"/>
        <v>0</v>
      </c>
      <c r="Y712" s="144"/>
      <c r="Z712" s="144"/>
      <c r="AA712" s="88">
        <f t="shared" si="335"/>
        <v>0</v>
      </c>
      <c r="AB712" s="144"/>
      <c r="AC712" s="144"/>
      <c r="AD712" s="88">
        <f t="shared" si="336"/>
        <v>0</v>
      </c>
      <c r="AE712" s="144"/>
      <c r="AF712" s="144"/>
      <c r="AG712" s="88">
        <f t="shared" si="337"/>
        <v>0</v>
      </c>
      <c r="AH712" s="144"/>
      <c r="AI712" s="144"/>
      <c r="AJ712" s="88">
        <f t="shared" si="338"/>
        <v>0</v>
      </c>
      <c r="AK712" s="88"/>
      <c r="AL712" s="51">
        <f t="shared" si="333"/>
        <v>0</v>
      </c>
      <c r="AM712" s="145"/>
      <c r="AN712" s="144"/>
      <c r="AO712" s="144"/>
      <c r="AP712" s="143"/>
      <c r="AQ712" s="50"/>
      <c r="AR712" s="142"/>
      <c r="AS712" s="141"/>
      <c r="AT712" s="563"/>
    </row>
    <row r="713" spans="1:46" ht="25.5">
      <c r="A713" s="971" t="s">
        <v>476</v>
      </c>
      <c r="B713" s="989" t="s">
        <v>40</v>
      </c>
      <c r="C713" s="961" t="s">
        <v>1330</v>
      </c>
      <c r="D713" s="961" t="s">
        <v>475</v>
      </c>
      <c r="E713" s="170">
        <v>2017</v>
      </c>
      <c r="F713" s="71" t="s">
        <v>474</v>
      </c>
      <c r="G713" s="67"/>
      <c r="H713" s="68"/>
      <c r="I713" s="68"/>
      <c r="J713" s="70">
        <f t="shared" ref="J713:J730" si="339">G713*H713*I713</f>
        <v>0</v>
      </c>
      <c r="K713" s="69"/>
      <c r="L713" s="68">
        <v>3</v>
      </c>
      <c r="M713" s="68">
        <v>3</v>
      </c>
      <c r="N713" s="68">
        <v>45</v>
      </c>
      <c r="O713" s="68">
        <v>900</v>
      </c>
      <c r="P713" s="68"/>
      <c r="Q713" s="68"/>
      <c r="R713" s="174">
        <v>1035</v>
      </c>
      <c r="S713" s="67"/>
      <c r="T713" s="67"/>
      <c r="U713" s="66">
        <f t="shared" ref="U713:U730" si="340">S713*T713</f>
        <v>0</v>
      </c>
      <c r="V713" s="67"/>
      <c r="W713" s="67"/>
      <c r="X713" s="66">
        <f t="shared" si="334"/>
        <v>0</v>
      </c>
      <c r="Y713" s="67"/>
      <c r="Z713" s="67"/>
      <c r="AA713" s="66">
        <f t="shared" si="335"/>
        <v>0</v>
      </c>
      <c r="AB713" s="67"/>
      <c r="AC713" s="67"/>
      <c r="AD713" s="66">
        <f t="shared" si="336"/>
        <v>0</v>
      </c>
      <c r="AE713" s="67"/>
      <c r="AF713" s="67"/>
      <c r="AG713" s="66">
        <f t="shared" si="337"/>
        <v>0</v>
      </c>
      <c r="AH713" s="67"/>
      <c r="AI713" s="67"/>
      <c r="AJ713" s="66">
        <f t="shared" si="338"/>
        <v>0</v>
      </c>
      <c r="AK713" s="66"/>
      <c r="AL713" s="51">
        <f t="shared" si="333"/>
        <v>1035</v>
      </c>
      <c r="AM713" s="964">
        <f>SUM(AL713:AL716)</f>
        <v>1770</v>
      </c>
      <c r="AN713" s="964"/>
      <c r="AO713" s="964">
        <f>AM713</f>
        <v>1770</v>
      </c>
      <c r="AP713" s="964">
        <f>AM713-AN713-AO713</f>
        <v>0</v>
      </c>
      <c r="AQ713" s="50"/>
      <c r="AR713" s="968">
        <v>1770</v>
      </c>
      <c r="AS713" s="970"/>
      <c r="AT713" s="567"/>
    </row>
    <row r="714" spans="1:46" ht="26.25" thickBot="1">
      <c r="A714" s="972"/>
      <c r="B714" s="990"/>
      <c r="C714" s="962"/>
      <c r="D714" s="962"/>
      <c r="E714" s="169">
        <v>2017</v>
      </c>
      <c r="F714" s="65" t="s">
        <v>473</v>
      </c>
      <c r="G714" s="61"/>
      <c r="H714" s="62"/>
      <c r="I714" s="62"/>
      <c r="J714" s="64">
        <f t="shared" si="339"/>
        <v>0</v>
      </c>
      <c r="K714" s="63"/>
      <c r="L714" s="62">
        <v>2</v>
      </c>
      <c r="M714" s="62">
        <v>3</v>
      </c>
      <c r="N714" s="62">
        <v>30</v>
      </c>
      <c r="O714" s="62">
        <v>600</v>
      </c>
      <c r="P714" s="62"/>
      <c r="Q714" s="62"/>
      <c r="R714" s="173">
        <v>690</v>
      </c>
      <c r="S714" s="61"/>
      <c r="T714" s="61"/>
      <c r="U714" s="60">
        <f t="shared" si="340"/>
        <v>0</v>
      </c>
      <c r="V714" s="61"/>
      <c r="W714" s="61"/>
      <c r="X714" s="60">
        <f t="shared" si="334"/>
        <v>0</v>
      </c>
      <c r="Y714" s="61"/>
      <c r="Z714" s="61"/>
      <c r="AA714" s="60">
        <f t="shared" si="335"/>
        <v>0</v>
      </c>
      <c r="AB714" s="61"/>
      <c r="AC714" s="61"/>
      <c r="AD714" s="60">
        <f t="shared" si="336"/>
        <v>0</v>
      </c>
      <c r="AE714" s="61"/>
      <c r="AF714" s="61"/>
      <c r="AG714" s="60">
        <f t="shared" si="337"/>
        <v>0</v>
      </c>
      <c r="AH714" s="61"/>
      <c r="AI714" s="61"/>
      <c r="AJ714" s="60">
        <f t="shared" si="338"/>
        <v>0</v>
      </c>
      <c r="AK714" s="60"/>
      <c r="AL714" s="51">
        <f t="shared" si="333"/>
        <v>690</v>
      </c>
      <c r="AM714" s="965"/>
      <c r="AN714" s="965"/>
      <c r="AO714" s="965"/>
      <c r="AP714" s="965"/>
      <c r="AQ714" s="50"/>
      <c r="AR714" s="968"/>
      <c r="AS714" s="970"/>
      <c r="AT714" s="567"/>
    </row>
    <row r="715" spans="1:46" ht="12.75">
      <c r="A715" s="972"/>
      <c r="B715" s="990"/>
      <c r="C715" s="962"/>
      <c r="D715" s="962"/>
      <c r="E715" s="169">
        <v>2017</v>
      </c>
      <c r="F715" s="65" t="s">
        <v>472</v>
      </c>
      <c r="G715" s="61"/>
      <c r="H715" s="62"/>
      <c r="I715" s="62"/>
      <c r="J715" s="64">
        <f t="shared" si="339"/>
        <v>0</v>
      </c>
      <c r="K715" s="63"/>
      <c r="L715" s="62">
        <v>1</v>
      </c>
      <c r="M715" s="62">
        <v>3</v>
      </c>
      <c r="N715" s="62">
        <v>15</v>
      </c>
      <c r="O715" s="62"/>
      <c r="P715" s="62"/>
      <c r="Q715" s="62"/>
      <c r="R715" s="172">
        <v>45</v>
      </c>
      <c r="S715" s="61"/>
      <c r="T715" s="61"/>
      <c r="U715" s="60">
        <f t="shared" si="340"/>
        <v>0</v>
      </c>
      <c r="V715" s="61"/>
      <c r="W715" s="61"/>
      <c r="X715" s="60">
        <f t="shared" si="334"/>
        <v>0</v>
      </c>
      <c r="Y715" s="61"/>
      <c r="Z715" s="61"/>
      <c r="AA715" s="60">
        <f t="shared" si="335"/>
        <v>0</v>
      </c>
      <c r="AB715" s="61"/>
      <c r="AC715" s="61"/>
      <c r="AD715" s="60">
        <f t="shared" si="336"/>
        <v>0</v>
      </c>
      <c r="AE715" s="61"/>
      <c r="AF715" s="61"/>
      <c r="AG715" s="60">
        <f t="shared" si="337"/>
        <v>0</v>
      </c>
      <c r="AH715" s="61"/>
      <c r="AI715" s="61"/>
      <c r="AJ715" s="60">
        <f t="shared" si="338"/>
        <v>0</v>
      </c>
      <c r="AK715" s="60"/>
      <c r="AL715" s="51">
        <f t="shared" si="333"/>
        <v>45</v>
      </c>
      <c r="AM715" s="965"/>
      <c r="AN715" s="965"/>
      <c r="AO715" s="965"/>
      <c r="AP715" s="965"/>
      <c r="AQ715" s="50"/>
      <c r="AR715" s="968"/>
      <c r="AS715" s="970"/>
      <c r="AT715" s="567"/>
    </row>
    <row r="716" spans="1:46" ht="102" customHeight="1" thickBot="1">
      <c r="A716" s="1023"/>
      <c r="B716" s="991"/>
      <c r="C716" s="963"/>
      <c r="D716" s="963"/>
      <c r="E716" s="169" t="s">
        <v>458</v>
      </c>
      <c r="F716" s="65" t="s">
        <v>1341</v>
      </c>
      <c r="G716" s="61"/>
      <c r="H716" s="72"/>
      <c r="I716" s="72"/>
      <c r="J716" s="64">
        <f t="shared" si="339"/>
        <v>0</v>
      </c>
      <c r="K716" s="63"/>
      <c r="L716" s="62"/>
      <c r="M716" s="72"/>
      <c r="N716" s="72"/>
      <c r="O716" s="72"/>
      <c r="P716" s="72"/>
      <c r="Q716" s="72"/>
      <c r="R716" s="54">
        <f t="shared" ref="R716:R730" si="341">(K716*L716*M716*N716)+(K716*L716*P716)+O716+(K716*L716*Q716)</f>
        <v>0</v>
      </c>
      <c r="S716" s="72"/>
      <c r="T716" s="72"/>
      <c r="U716" s="60">
        <f t="shared" si="340"/>
        <v>0</v>
      </c>
      <c r="V716" s="72"/>
      <c r="W716" s="72"/>
      <c r="X716" s="60">
        <f t="shared" si="334"/>
        <v>0</v>
      </c>
      <c r="Y716" s="72"/>
      <c r="Z716" s="72"/>
      <c r="AA716" s="60">
        <f t="shared" si="335"/>
        <v>0</v>
      </c>
      <c r="AB716" s="72"/>
      <c r="AC716" s="72"/>
      <c r="AD716" s="60">
        <f t="shared" si="336"/>
        <v>0</v>
      </c>
      <c r="AE716" s="72"/>
      <c r="AF716" s="72"/>
      <c r="AG716" s="60">
        <f t="shared" si="337"/>
        <v>0</v>
      </c>
      <c r="AH716" s="72"/>
      <c r="AI716" s="72"/>
      <c r="AJ716" s="60">
        <f t="shared" si="338"/>
        <v>0</v>
      </c>
      <c r="AK716" s="60"/>
      <c r="AL716" s="51">
        <f t="shared" si="333"/>
        <v>0</v>
      </c>
      <c r="AM716" s="966"/>
      <c r="AN716" s="966"/>
      <c r="AO716" s="966"/>
      <c r="AP716" s="966"/>
      <c r="AQ716" s="50"/>
      <c r="AR716" s="968"/>
      <c r="AS716" s="970"/>
      <c r="AT716" s="567"/>
    </row>
    <row r="717" spans="1:46" ht="51" customHeight="1">
      <c r="A717" s="971" t="s">
        <v>471</v>
      </c>
      <c r="B717" s="989" t="s">
        <v>40</v>
      </c>
      <c r="C717" s="961" t="s">
        <v>1343</v>
      </c>
      <c r="D717" s="961" t="s">
        <v>475</v>
      </c>
      <c r="E717" s="170">
        <v>2017</v>
      </c>
      <c r="F717" s="71" t="s">
        <v>1344</v>
      </c>
      <c r="G717" s="67"/>
      <c r="H717" s="68"/>
      <c r="I717" s="68"/>
      <c r="J717" s="70">
        <f t="shared" ref="J717:J720" si="342">G717*H717*I717</f>
        <v>0</v>
      </c>
      <c r="K717" s="69"/>
      <c r="L717" s="68"/>
      <c r="M717" s="68"/>
      <c r="N717" s="68"/>
      <c r="O717" s="68"/>
      <c r="P717" s="68"/>
      <c r="Q717" s="68"/>
      <c r="R717" s="174"/>
      <c r="S717" s="67"/>
      <c r="T717" s="67"/>
      <c r="U717" s="66">
        <f t="shared" ref="U717:U720" si="343">S717*T717</f>
        <v>0</v>
      </c>
      <c r="V717" s="67"/>
      <c r="W717" s="67"/>
      <c r="X717" s="66">
        <f t="shared" ref="X717:X720" si="344">W717*V717</f>
        <v>0</v>
      </c>
      <c r="Y717" s="67"/>
      <c r="Z717" s="67"/>
      <c r="AA717" s="66">
        <f t="shared" ref="AA717:AA720" si="345">Y717*Z717</f>
        <v>0</v>
      </c>
      <c r="AB717" s="67"/>
      <c r="AC717" s="67"/>
      <c r="AD717" s="66">
        <f t="shared" ref="AD717:AD720" si="346">AB717*AC717</f>
        <v>0</v>
      </c>
      <c r="AE717" s="67"/>
      <c r="AF717" s="67"/>
      <c r="AG717" s="66">
        <f t="shared" ref="AG717:AG720" si="347">AE717*AF717</f>
        <v>0</v>
      </c>
      <c r="AH717" s="67"/>
      <c r="AI717" s="67"/>
      <c r="AJ717" s="66">
        <f t="shared" ref="AJ717:AJ720" si="348">AI717+AH717</f>
        <v>0</v>
      </c>
      <c r="AK717" s="66"/>
      <c r="AL717" s="51">
        <f t="shared" ref="AL717:AL720" si="349">AJ717+AG717+AD717+AA717+X717+U717+R717+J717+AK717</f>
        <v>0</v>
      </c>
      <c r="AM717" s="964">
        <f>SUM(AL717:AL720)</f>
        <v>0</v>
      </c>
      <c r="AN717" s="964"/>
      <c r="AO717" s="964">
        <f>AM717</f>
        <v>0</v>
      </c>
      <c r="AP717" s="964">
        <f>AM717-AN717-AO717</f>
        <v>0</v>
      </c>
      <c r="AQ717" s="50"/>
      <c r="AR717" s="968"/>
      <c r="AS717" s="970"/>
      <c r="AT717" s="567"/>
    </row>
    <row r="718" spans="1:46" ht="13.5" thickBot="1">
      <c r="A718" s="972"/>
      <c r="B718" s="990"/>
      <c r="C718" s="962"/>
      <c r="D718" s="962"/>
      <c r="E718" s="169"/>
      <c r="F718" s="65"/>
      <c r="G718" s="61"/>
      <c r="H718" s="62"/>
      <c r="I718" s="62"/>
      <c r="J718" s="64">
        <f t="shared" si="342"/>
        <v>0</v>
      </c>
      <c r="K718" s="63"/>
      <c r="L718" s="62"/>
      <c r="M718" s="62"/>
      <c r="N718" s="62"/>
      <c r="O718" s="62"/>
      <c r="P718" s="62"/>
      <c r="Q718" s="62"/>
      <c r="R718" s="173"/>
      <c r="S718" s="61"/>
      <c r="T718" s="61"/>
      <c r="U718" s="60">
        <f t="shared" si="343"/>
        <v>0</v>
      </c>
      <c r="V718" s="61"/>
      <c r="W718" s="61"/>
      <c r="X718" s="60">
        <f t="shared" si="344"/>
        <v>0</v>
      </c>
      <c r="Y718" s="61"/>
      <c r="Z718" s="61"/>
      <c r="AA718" s="60">
        <f t="shared" si="345"/>
        <v>0</v>
      </c>
      <c r="AB718" s="61"/>
      <c r="AC718" s="61"/>
      <c r="AD718" s="60">
        <f t="shared" si="346"/>
        <v>0</v>
      </c>
      <c r="AE718" s="61"/>
      <c r="AF718" s="61"/>
      <c r="AG718" s="60">
        <f t="shared" si="347"/>
        <v>0</v>
      </c>
      <c r="AH718" s="61"/>
      <c r="AI718" s="61"/>
      <c r="AJ718" s="60">
        <f t="shared" si="348"/>
        <v>0</v>
      </c>
      <c r="AK718" s="60"/>
      <c r="AL718" s="51">
        <f t="shared" si="349"/>
        <v>0</v>
      </c>
      <c r="AM718" s="965"/>
      <c r="AN718" s="965"/>
      <c r="AO718" s="965"/>
      <c r="AP718" s="965"/>
      <c r="AQ718" s="50"/>
      <c r="AR718" s="968"/>
      <c r="AS718" s="970"/>
      <c r="AT718" s="567"/>
    </row>
    <row r="719" spans="1:46" ht="12.75">
      <c r="A719" s="972"/>
      <c r="B719" s="990"/>
      <c r="C719" s="962"/>
      <c r="D719" s="962"/>
      <c r="E719" s="169"/>
      <c r="F719" s="65"/>
      <c r="G719" s="61"/>
      <c r="H719" s="62"/>
      <c r="I719" s="62"/>
      <c r="J719" s="64">
        <f t="shared" si="342"/>
        <v>0</v>
      </c>
      <c r="K719" s="63"/>
      <c r="L719" s="62"/>
      <c r="M719" s="62"/>
      <c r="N719" s="62"/>
      <c r="O719" s="62"/>
      <c r="P719" s="62"/>
      <c r="Q719" s="62"/>
      <c r="R719" s="172"/>
      <c r="S719" s="61"/>
      <c r="T719" s="61"/>
      <c r="U719" s="60">
        <f t="shared" si="343"/>
        <v>0</v>
      </c>
      <c r="V719" s="61"/>
      <c r="W719" s="61"/>
      <c r="X719" s="60">
        <f t="shared" si="344"/>
        <v>0</v>
      </c>
      <c r="Y719" s="61"/>
      <c r="Z719" s="61"/>
      <c r="AA719" s="60">
        <f t="shared" si="345"/>
        <v>0</v>
      </c>
      <c r="AB719" s="61"/>
      <c r="AC719" s="61"/>
      <c r="AD719" s="60">
        <f t="shared" si="346"/>
        <v>0</v>
      </c>
      <c r="AE719" s="61"/>
      <c r="AF719" s="61"/>
      <c r="AG719" s="60">
        <f t="shared" si="347"/>
        <v>0</v>
      </c>
      <c r="AH719" s="61"/>
      <c r="AI719" s="61"/>
      <c r="AJ719" s="60">
        <f t="shared" si="348"/>
        <v>0</v>
      </c>
      <c r="AK719" s="60"/>
      <c r="AL719" s="51">
        <f t="shared" si="349"/>
        <v>0</v>
      </c>
      <c r="AM719" s="965"/>
      <c r="AN719" s="965"/>
      <c r="AO719" s="965"/>
      <c r="AP719" s="965"/>
      <c r="AQ719" s="50"/>
      <c r="AR719" s="968"/>
      <c r="AS719" s="970"/>
      <c r="AT719" s="567"/>
    </row>
    <row r="720" spans="1:46" ht="45" customHeight="1" thickBot="1">
      <c r="A720" s="1023"/>
      <c r="B720" s="991"/>
      <c r="C720" s="963"/>
      <c r="D720" s="963"/>
      <c r="E720" s="169"/>
      <c r="F720" s="65"/>
      <c r="G720" s="61"/>
      <c r="H720" s="72"/>
      <c r="I720" s="72"/>
      <c r="J720" s="64">
        <f t="shared" si="342"/>
        <v>0</v>
      </c>
      <c r="K720" s="63"/>
      <c r="L720" s="62"/>
      <c r="M720" s="72"/>
      <c r="N720" s="72"/>
      <c r="O720" s="72"/>
      <c r="P720" s="72"/>
      <c r="Q720" s="72"/>
      <c r="R720" s="54">
        <f t="shared" ref="R720" si="350">(K720*L720*M720*N720)+(K720*L720*P720)+O720+(K720*L720*Q720)</f>
        <v>0</v>
      </c>
      <c r="S720" s="72"/>
      <c r="T720" s="72"/>
      <c r="U720" s="60">
        <f t="shared" si="343"/>
        <v>0</v>
      </c>
      <c r="V720" s="72"/>
      <c r="W720" s="72"/>
      <c r="X720" s="60">
        <f t="shared" si="344"/>
        <v>0</v>
      </c>
      <c r="Y720" s="72"/>
      <c r="Z720" s="72"/>
      <c r="AA720" s="60">
        <f t="shared" si="345"/>
        <v>0</v>
      </c>
      <c r="AB720" s="72"/>
      <c r="AC720" s="72"/>
      <c r="AD720" s="60">
        <f t="shared" si="346"/>
        <v>0</v>
      </c>
      <c r="AE720" s="72"/>
      <c r="AF720" s="72"/>
      <c r="AG720" s="60">
        <f t="shared" si="347"/>
        <v>0</v>
      </c>
      <c r="AH720" s="72"/>
      <c r="AI720" s="72"/>
      <c r="AJ720" s="60">
        <f t="shared" si="348"/>
        <v>0</v>
      </c>
      <c r="AK720" s="60"/>
      <c r="AL720" s="51">
        <f t="shared" si="349"/>
        <v>0</v>
      </c>
      <c r="AM720" s="966"/>
      <c r="AN720" s="966"/>
      <c r="AO720" s="966"/>
      <c r="AP720" s="966"/>
      <c r="AQ720" s="50"/>
      <c r="AR720" s="968"/>
      <c r="AS720" s="970"/>
      <c r="AT720" s="567"/>
    </row>
    <row r="721" spans="1:46" ht="60.75" customHeight="1">
      <c r="A721" s="959" t="s">
        <v>470</v>
      </c>
      <c r="B721" s="989" t="s">
        <v>1454</v>
      </c>
      <c r="C721" s="961" t="s">
        <v>1455</v>
      </c>
      <c r="D721" s="961" t="s">
        <v>1456</v>
      </c>
      <c r="E721" s="505">
        <v>2017</v>
      </c>
      <c r="F721" s="547" t="s">
        <v>1457</v>
      </c>
      <c r="G721" s="134"/>
      <c r="H721" s="506"/>
      <c r="I721" s="506"/>
      <c r="J721" s="337"/>
      <c r="K721" s="336"/>
      <c r="L721" s="335"/>
      <c r="M721" s="506"/>
      <c r="N721" s="506"/>
      <c r="O721" s="506"/>
      <c r="P721" s="506"/>
      <c r="Q721" s="506"/>
      <c r="R721" s="405"/>
      <c r="S721" s="506"/>
      <c r="T721" s="506"/>
      <c r="U721" s="129"/>
      <c r="V721" s="506"/>
      <c r="W721" s="506"/>
      <c r="X721" s="129"/>
      <c r="Y721" s="506"/>
      <c r="Z721" s="506"/>
      <c r="AA721" s="129"/>
      <c r="AB721" s="506"/>
      <c r="AC721" s="506"/>
      <c r="AD721" s="129"/>
      <c r="AE721" s="506"/>
      <c r="AF721" s="506"/>
      <c r="AG721" s="129"/>
      <c r="AH721" s="506"/>
      <c r="AI721" s="506"/>
      <c r="AJ721" s="129"/>
      <c r="AK721" s="129"/>
      <c r="AL721" s="51"/>
      <c r="AM721" s="516"/>
      <c r="AN721" s="516"/>
      <c r="AO721" s="516"/>
      <c r="AP721" s="516"/>
      <c r="AQ721" s="50"/>
      <c r="AR721" s="522"/>
      <c r="AS721" s="520"/>
      <c r="AT721" s="567"/>
    </row>
    <row r="722" spans="1:46" ht="45" customHeight="1">
      <c r="A722" s="959"/>
      <c r="B722" s="990"/>
      <c r="C722" s="962"/>
      <c r="D722" s="962"/>
      <c r="E722" s="505">
        <v>2017</v>
      </c>
      <c r="F722" s="547" t="s">
        <v>1458</v>
      </c>
      <c r="G722" s="134"/>
      <c r="H722" s="506"/>
      <c r="I722" s="506"/>
      <c r="J722" s="337"/>
      <c r="K722" s="336"/>
      <c r="L722" s="335"/>
      <c r="M722" s="506"/>
      <c r="N722" s="506"/>
      <c r="O722" s="506"/>
      <c r="P722" s="506"/>
      <c r="Q722" s="506"/>
      <c r="R722" s="405"/>
      <c r="S722" s="506"/>
      <c r="T722" s="506"/>
      <c r="U722" s="129"/>
      <c r="V722" s="506"/>
      <c r="W722" s="506"/>
      <c r="X722" s="129"/>
      <c r="Y722" s="506"/>
      <c r="Z722" s="506"/>
      <c r="AA722" s="129"/>
      <c r="AB722" s="506"/>
      <c r="AC722" s="506"/>
      <c r="AD722" s="129"/>
      <c r="AE722" s="506"/>
      <c r="AF722" s="506"/>
      <c r="AG722" s="129"/>
      <c r="AH722" s="506"/>
      <c r="AI722" s="506"/>
      <c r="AJ722" s="129"/>
      <c r="AK722" s="129"/>
      <c r="AL722" s="51"/>
      <c r="AM722" s="516"/>
      <c r="AN722" s="516"/>
      <c r="AO722" s="516"/>
      <c r="AP722" s="516"/>
      <c r="AQ722" s="50"/>
      <c r="AR722" s="522"/>
      <c r="AS722" s="520"/>
      <c r="AT722" s="567"/>
    </row>
    <row r="723" spans="1:46" ht="45" customHeight="1" thickBot="1">
      <c r="A723" s="960"/>
      <c r="B723" s="991"/>
      <c r="C723" s="963"/>
      <c r="D723" s="963"/>
      <c r="E723" s="505"/>
      <c r="F723" s="547"/>
      <c r="G723" s="134"/>
      <c r="H723" s="506"/>
      <c r="I723" s="506"/>
      <c r="J723" s="337"/>
      <c r="K723" s="336"/>
      <c r="L723" s="335"/>
      <c r="M723" s="506"/>
      <c r="N723" s="506"/>
      <c r="O723" s="506"/>
      <c r="P723" s="506"/>
      <c r="Q723" s="506"/>
      <c r="R723" s="405"/>
      <c r="S723" s="506"/>
      <c r="T723" s="506"/>
      <c r="U723" s="129"/>
      <c r="V723" s="506"/>
      <c r="W723" s="506"/>
      <c r="X723" s="129"/>
      <c r="Y723" s="506"/>
      <c r="Z723" s="506"/>
      <c r="AA723" s="129"/>
      <c r="AB723" s="506"/>
      <c r="AC723" s="506"/>
      <c r="AD723" s="129"/>
      <c r="AE723" s="506"/>
      <c r="AF723" s="506"/>
      <c r="AG723" s="129"/>
      <c r="AH723" s="506"/>
      <c r="AI723" s="506"/>
      <c r="AJ723" s="129"/>
      <c r="AK723" s="129"/>
      <c r="AL723" s="51"/>
      <c r="AM723" s="516"/>
      <c r="AN723" s="516"/>
      <c r="AO723" s="516"/>
      <c r="AP723" s="516"/>
      <c r="AQ723" s="50"/>
      <c r="AR723" s="522"/>
      <c r="AS723" s="520"/>
      <c r="AT723" s="567"/>
    </row>
    <row r="724" spans="1:46" ht="51">
      <c r="A724" s="971" t="s">
        <v>467</v>
      </c>
      <c r="B724" s="958" t="s">
        <v>37</v>
      </c>
      <c r="C724" s="958" t="s">
        <v>469</v>
      </c>
      <c r="D724" s="958" t="s">
        <v>454</v>
      </c>
      <c r="E724" s="170">
        <v>2017</v>
      </c>
      <c r="F724" s="71" t="s">
        <v>1201</v>
      </c>
      <c r="G724" s="67"/>
      <c r="H724" s="68"/>
      <c r="I724" s="68"/>
      <c r="J724" s="70">
        <f t="shared" si="339"/>
        <v>0</v>
      </c>
      <c r="K724" s="69"/>
      <c r="L724" s="68"/>
      <c r="M724" s="68"/>
      <c r="N724" s="68"/>
      <c r="O724" s="68"/>
      <c r="P724" s="68"/>
      <c r="Q724" s="68"/>
      <c r="R724" s="66">
        <f t="shared" si="341"/>
        <v>0</v>
      </c>
      <c r="S724" s="67"/>
      <c r="T724" s="67"/>
      <c r="U724" s="66">
        <f t="shared" si="340"/>
        <v>0</v>
      </c>
      <c r="V724" s="67"/>
      <c r="W724" s="67"/>
      <c r="X724" s="66">
        <f t="shared" si="334"/>
        <v>0</v>
      </c>
      <c r="Y724" s="67"/>
      <c r="Z724" s="67"/>
      <c r="AA724" s="66">
        <f t="shared" si="335"/>
        <v>0</v>
      </c>
      <c r="AB724" s="67"/>
      <c r="AC724" s="67"/>
      <c r="AD724" s="66">
        <f t="shared" si="336"/>
        <v>0</v>
      </c>
      <c r="AE724" s="67"/>
      <c r="AF724" s="67"/>
      <c r="AG724" s="66">
        <f t="shared" si="337"/>
        <v>0</v>
      </c>
      <c r="AH724" s="67"/>
      <c r="AI724" s="67"/>
      <c r="AJ724" s="66">
        <f t="shared" si="338"/>
        <v>0</v>
      </c>
      <c r="AK724" s="66"/>
      <c r="AL724" s="51">
        <f t="shared" si="333"/>
        <v>0</v>
      </c>
      <c r="AM724" s="964">
        <f>SUM(AL724:AL727)</f>
        <v>0</v>
      </c>
      <c r="AN724" s="964"/>
      <c r="AO724" s="964">
        <f>AM724</f>
        <v>0</v>
      </c>
      <c r="AP724" s="964">
        <f>AM724-AN724-AO724</f>
        <v>0</v>
      </c>
      <c r="AQ724" s="50"/>
      <c r="AR724" s="968"/>
      <c r="AS724" s="970"/>
      <c r="AT724" s="567"/>
    </row>
    <row r="725" spans="1:46" ht="25.5">
      <c r="A725" s="972"/>
      <c r="B725" s="959"/>
      <c r="C725" s="959"/>
      <c r="D725" s="959"/>
      <c r="E725" s="169">
        <v>2018</v>
      </c>
      <c r="F725" s="65" t="s">
        <v>468</v>
      </c>
      <c r="G725" s="61"/>
      <c r="H725" s="62"/>
      <c r="I725" s="62"/>
      <c r="J725" s="64">
        <f t="shared" si="339"/>
        <v>0</v>
      </c>
      <c r="K725" s="63"/>
      <c r="L725" s="62"/>
      <c r="M725" s="62"/>
      <c r="N725" s="62"/>
      <c r="O725" s="62"/>
      <c r="P725" s="62"/>
      <c r="Q725" s="62"/>
      <c r="R725" s="60">
        <f t="shared" si="341"/>
        <v>0</v>
      </c>
      <c r="S725" s="61"/>
      <c r="T725" s="61"/>
      <c r="U725" s="60">
        <f t="shared" si="340"/>
        <v>0</v>
      </c>
      <c r="V725" s="61"/>
      <c r="W725" s="61"/>
      <c r="X725" s="60">
        <f t="shared" si="334"/>
        <v>0</v>
      </c>
      <c r="Y725" s="61"/>
      <c r="Z725" s="61"/>
      <c r="AA725" s="60">
        <f t="shared" si="335"/>
        <v>0</v>
      </c>
      <c r="AB725" s="61"/>
      <c r="AC725" s="61"/>
      <c r="AD725" s="60">
        <f t="shared" si="336"/>
        <v>0</v>
      </c>
      <c r="AE725" s="61"/>
      <c r="AF725" s="61"/>
      <c r="AG725" s="60">
        <f t="shared" si="337"/>
        <v>0</v>
      </c>
      <c r="AH725" s="61"/>
      <c r="AI725" s="61"/>
      <c r="AJ725" s="60">
        <f t="shared" si="338"/>
        <v>0</v>
      </c>
      <c r="AK725" s="60"/>
      <c r="AL725" s="51">
        <f t="shared" si="333"/>
        <v>0</v>
      </c>
      <c r="AM725" s="965"/>
      <c r="AN725" s="965"/>
      <c r="AO725" s="965"/>
      <c r="AP725" s="965"/>
      <c r="AQ725" s="50"/>
      <c r="AR725" s="968"/>
      <c r="AS725" s="970"/>
      <c r="AT725" s="567"/>
    </row>
    <row r="726" spans="1:46" ht="12.75">
      <c r="A726" s="972"/>
      <c r="B726" s="959"/>
      <c r="C726" s="959"/>
      <c r="D726" s="959"/>
      <c r="E726" s="169"/>
      <c r="F726" s="65"/>
      <c r="G726" s="61"/>
      <c r="H726" s="62"/>
      <c r="I726" s="62"/>
      <c r="J726" s="64">
        <f t="shared" si="339"/>
        <v>0</v>
      </c>
      <c r="K726" s="63"/>
      <c r="L726" s="62"/>
      <c r="M726" s="62"/>
      <c r="N726" s="62"/>
      <c r="O726" s="62"/>
      <c r="P726" s="62"/>
      <c r="Q726" s="62"/>
      <c r="R726" s="60">
        <f t="shared" si="341"/>
        <v>0</v>
      </c>
      <c r="S726" s="61"/>
      <c r="T726" s="61"/>
      <c r="U726" s="60">
        <f t="shared" si="340"/>
        <v>0</v>
      </c>
      <c r="V726" s="61"/>
      <c r="W726" s="61"/>
      <c r="X726" s="60">
        <f t="shared" si="334"/>
        <v>0</v>
      </c>
      <c r="Y726" s="61"/>
      <c r="Z726" s="61"/>
      <c r="AA726" s="60">
        <f t="shared" si="335"/>
        <v>0</v>
      </c>
      <c r="AB726" s="61"/>
      <c r="AC726" s="61"/>
      <c r="AD726" s="60">
        <f t="shared" si="336"/>
        <v>0</v>
      </c>
      <c r="AE726" s="61"/>
      <c r="AF726" s="61"/>
      <c r="AG726" s="60">
        <f t="shared" si="337"/>
        <v>0</v>
      </c>
      <c r="AH726" s="61"/>
      <c r="AI726" s="61"/>
      <c r="AJ726" s="60">
        <f t="shared" si="338"/>
        <v>0</v>
      </c>
      <c r="AK726" s="60"/>
      <c r="AL726" s="51">
        <f t="shared" si="333"/>
        <v>0</v>
      </c>
      <c r="AM726" s="965"/>
      <c r="AN726" s="965"/>
      <c r="AO726" s="965"/>
      <c r="AP726" s="965"/>
      <c r="AQ726" s="50"/>
      <c r="AR726" s="968"/>
      <c r="AS726" s="970"/>
      <c r="AT726" s="567"/>
    </row>
    <row r="727" spans="1:46" ht="13.5" thickBot="1">
      <c r="A727" s="972"/>
      <c r="B727" s="960"/>
      <c r="C727" s="960"/>
      <c r="D727" s="960"/>
      <c r="E727" s="169"/>
      <c r="F727" s="65"/>
      <c r="G727" s="61"/>
      <c r="H727" s="72"/>
      <c r="I727" s="72"/>
      <c r="J727" s="64">
        <f t="shared" si="339"/>
        <v>0</v>
      </c>
      <c r="K727" s="63"/>
      <c r="L727" s="62"/>
      <c r="M727" s="72"/>
      <c r="N727" s="72"/>
      <c r="O727" s="72"/>
      <c r="P727" s="72"/>
      <c r="Q727" s="72"/>
      <c r="R727" s="54">
        <f t="shared" si="341"/>
        <v>0</v>
      </c>
      <c r="S727" s="72"/>
      <c r="T727" s="72"/>
      <c r="U727" s="60">
        <f t="shared" si="340"/>
        <v>0</v>
      </c>
      <c r="V727" s="72"/>
      <c r="W727" s="72"/>
      <c r="X727" s="60">
        <f t="shared" si="334"/>
        <v>0</v>
      </c>
      <c r="Y727" s="72"/>
      <c r="Z727" s="72"/>
      <c r="AA727" s="60">
        <f t="shared" si="335"/>
        <v>0</v>
      </c>
      <c r="AB727" s="72"/>
      <c r="AC727" s="72"/>
      <c r="AD727" s="60">
        <f t="shared" si="336"/>
        <v>0</v>
      </c>
      <c r="AE727" s="72"/>
      <c r="AF727" s="72"/>
      <c r="AG727" s="60">
        <f t="shared" si="337"/>
        <v>0</v>
      </c>
      <c r="AH727" s="72"/>
      <c r="AI727" s="72"/>
      <c r="AJ727" s="60">
        <f t="shared" si="338"/>
        <v>0</v>
      </c>
      <c r="AK727" s="60"/>
      <c r="AL727" s="51">
        <f t="shared" si="333"/>
        <v>0</v>
      </c>
      <c r="AM727" s="966"/>
      <c r="AN727" s="966"/>
      <c r="AO727" s="966"/>
      <c r="AP727" s="966"/>
      <c r="AQ727" s="50"/>
      <c r="AR727" s="968"/>
      <c r="AS727" s="970"/>
      <c r="AT727" s="567"/>
    </row>
    <row r="728" spans="1:46" ht="25.5">
      <c r="A728" s="1163" t="s">
        <v>456</v>
      </c>
      <c r="B728" s="958" t="s">
        <v>37</v>
      </c>
      <c r="C728" s="958" t="s">
        <v>466</v>
      </c>
      <c r="D728" s="958" t="s">
        <v>454</v>
      </c>
      <c r="E728" s="170" t="s">
        <v>458</v>
      </c>
      <c r="F728" s="71" t="s">
        <v>39</v>
      </c>
      <c r="G728" s="67"/>
      <c r="H728" s="68"/>
      <c r="I728" s="68"/>
      <c r="J728" s="70">
        <f t="shared" si="339"/>
        <v>0</v>
      </c>
      <c r="K728" s="69"/>
      <c r="L728" s="68"/>
      <c r="M728" s="68"/>
      <c r="N728" s="68"/>
      <c r="O728" s="68"/>
      <c r="P728" s="68"/>
      <c r="Q728" s="68"/>
      <c r="R728" s="66">
        <f t="shared" si="341"/>
        <v>0</v>
      </c>
      <c r="S728" s="67"/>
      <c r="T728" s="67"/>
      <c r="U728" s="66">
        <f t="shared" si="340"/>
        <v>0</v>
      </c>
      <c r="V728" s="67"/>
      <c r="W728" s="67"/>
      <c r="X728" s="66">
        <f t="shared" si="334"/>
        <v>0</v>
      </c>
      <c r="Y728" s="67"/>
      <c r="Z728" s="67"/>
      <c r="AA728" s="66">
        <f t="shared" si="335"/>
        <v>0</v>
      </c>
      <c r="AB728" s="67"/>
      <c r="AC728" s="67"/>
      <c r="AD728" s="66">
        <f t="shared" si="336"/>
        <v>0</v>
      </c>
      <c r="AE728" s="67"/>
      <c r="AF728" s="67"/>
      <c r="AG728" s="66">
        <f t="shared" si="337"/>
        <v>0</v>
      </c>
      <c r="AH728" s="67"/>
      <c r="AI728" s="67"/>
      <c r="AJ728" s="66">
        <f t="shared" si="338"/>
        <v>0</v>
      </c>
      <c r="AK728" s="66"/>
      <c r="AL728" s="51">
        <f t="shared" si="333"/>
        <v>0</v>
      </c>
      <c r="AM728" s="964">
        <f>SUM(AL728:AL739)</f>
        <v>0</v>
      </c>
      <c r="AN728" s="964"/>
      <c r="AO728" s="964"/>
      <c r="AP728" s="964">
        <f>AM728-AN728-AO728</f>
        <v>0</v>
      </c>
      <c r="AQ728" s="50"/>
      <c r="AR728" s="967"/>
      <c r="AS728" s="969"/>
      <c r="AT728" s="567"/>
    </row>
    <row r="729" spans="1:46" ht="25.5">
      <c r="A729" s="972"/>
      <c r="B729" s="959"/>
      <c r="C729" s="959"/>
      <c r="D729" s="959"/>
      <c r="E729" s="169">
        <v>2017</v>
      </c>
      <c r="F729" s="65" t="s">
        <v>465</v>
      </c>
      <c r="G729" s="61"/>
      <c r="H729" s="62"/>
      <c r="I729" s="62"/>
      <c r="J729" s="64">
        <f t="shared" si="339"/>
        <v>0</v>
      </c>
      <c r="K729" s="63"/>
      <c r="L729" s="62"/>
      <c r="M729" s="62"/>
      <c r="N729" s="62"/>
      <c r="O729" s="62"/>
      <c r="P729" s="62"/>
      <c r="Q729" s="62"/>
      <c r="R729" s="60">
        <f t="shared" si="341"/>
        <v>0</v>
      </c>
      <c r="S729" s="61"/>
      <c r="T729" s="61"/>
      <c r="U729" s="60">
        <f t="shared" si="340"/>
        <v>0</v>
      </c>
      <c r="V729" s="61"/>
      <c r="W729" s="61"/>
      <c r="X729" s="60">
        <f t="shared" si="334"/>
        <v>0</v>
      </c>
      <c r="Y729" s="61"/>
      <c r="Z729" s="61"/>
      <c r="AA729" s="60">
        <f t="shared" si="335"/>
        <v>0</v>
      </c>
      <c r="AB729" s="61"/>
      <c r="AC729" s="61"/>
      <c r="AD729" s="60">
        <f t="shared" si="336"/>
        <v>0</v>
      </c>
      <c r="AE729" s="61"/>
      <c r="AF729" s="61"/>
      <c r="AG729" s="60">
        <f t="shared" si="337"/>
        <v>0</v>
      </c>
      <c r="AH729" s="61"/>
      <c r="AI729" s="61"/>
      <c r="AJ729" s="60">
        <f t="shared" si="338"/>
        <v>0</v>
      </c>
      <c r="AK729" s="60"/>
      <c r="AL729" s="51">
        <f t="shared" si="333"/>
        <v>0</v>
      </c>
      <c r="AM729" s="965"/>
      <c r="AN729" s="965"/>
      <c r="AO729" s="965"/>
      <c r="AP729" s="965"/>
      <c r="AQ729" s="50"/>
      <c r="AR729" s="968"/>
      <c r="AS729" s="970"/>
      <c r="AT729" s="567"/>
    </row>
    <row r="730" spans="1:46" ht="25.5">
      <c r="A730" s="972"/>
      <c r="B730" s="959"/>
      <c r="C730" s="959"/>
      <c r="D730" s="959"/>
      <c r="E730" s="169">
        <v>2018</v>
      </c>
      <c r="F730" s="65" t="s">
        <v>465</v>
      </c>
      <c r="G730" s="61"/>
      <c r="H730" s="62"/>
      <c r="I730" s="62"/>
      <c r="J730" s="64">
        <f t="shared" si="339"/>
        <v>0</v>
      </c>
      <c r="K730" s="63"/>
      <c r="L730" s="62"/>
      <c r="M730" s="62"/>
      <c r="N730" s="62"/>
      <c r="O730" s="62"/>
      <c r="P730" s="62"/>
      <c r="Q730" s="62"/>
      <c r="R730" s="60">
        <f t="shared" si="341"/>
        <v>0</v>
      </c>
      <c r="S730" s="61"/>
      <c r="T730" s="61"/>
      <c r="U730" s="60">
        <f t="shared" si="340"/>
        <v>0</v>
      </c>
      <c r="V730" s="61"/>
      <c r="W730" s="61"/>
      <c r="X730" s="60">
        <f t="shared" si="334"/>
        <v>0</v>
      </c>
      <c r="Y730" s="61"/>
      <c r="Z730" s="61"/>
      <c r="AA730" s="60">
        <f t="shared" si="335"/>
        <v>0</v>
      </c>
      <c r="AB730" s="61"/>
      <c r="AC730" s="61"/>
      <c r="AD730" s="60">
        <f t="shared" si="336"/>
        <v>0</v>
      </c>
      <c r="AE730" s="61"/>
      <c r="AF730" s="61"/>
      <c r="AG730" s="60">
        <f t="shared" si="337"/>
        <v>0</v>
      </c>
      <c r="AH730" s="61"/>
      <c r="AI730" s="61"/>
      <c r="AJ730" s="60">
        <f t="shared" si="338"/>
        <v>0</v>
      </c>
      <c r="AK730" s="60"/>
      <c r="AL730" s="51">
        <f t="shared" si="333"/>
        <v>0</v>
      </c>
      <c r="AM730" s="965"/>
      <c r="AN730" s="965"/>
      <c r="AO730" s="965"/>
      <c r="AP730" s="965"/>
      <c r="AQ730" s="50"/>
      <c r="AR730" s="968"/>
      <c r="AS730" s="970"/>
      <c r="AT730" s="567"/>
    </row>
    <row r="731" spans="1:46" ht="12.75">
      <c r="A731" s="972"/>
      <c r="B731" s="959"/>
      <c r="C731" s="959"/>
      <c r="D731" s="959"/>
      <c r="E731" s="171">
        <v>2017</v>
      </c>
      <c r="F731" s="59" t="s">
        <v>464</v>
      </c>
      <c r="G731" s="58"/>
      <c r="H731" s="55"/>
      <c r="I731" s="55"/>
      <c r="J731" s="57"/>
      <c r="K731" s="56"/>
      <c r="L731" s="55"/>
      <c r="M731" s="55"/>
      <c r="N731" s="55"/>
      <c r="O731" s="55"/>
      <c r="P731" s="55"/>
      <c r="Q731" s="55"/>
      <c r="R731" s="52"/>
      <c r="S731" s="58"/>
      <c r="T731" s="58"/>
      <c r="U731" s="52"/>
      <c r="V731" s="58"/>
      <c r="W731" s="58"/>
      <c r="X731" s="52"/>
      <c r="Y731" s="58"/>
      <c r="Z731" s="58"/>
      <c r="AA731" s="52"/>
      <c r="AB731" s="58"/>
      <c r="AC731" s="58"/>
      <c r="AD731" s="52"/>
      <c r="AE731" s="58"/>
      <c r="AF731" s="58"/>
      <c r="AG731" s="52"/>
      <c r="AH731" s="58"/>
      <c r="AI731" s="58"/>
      <c r="AJ731" s="52"/>
      <c r="AK731" s="52"/>
      <c r="AL731" s="51">
        <f t="shared" si="333"/>
        <v>0</v>
      </c>
      <c r="AM731" s="965"/>
      <c r="AN731" s="965"/>
      <c r="AO731" s="965"/>
      <c r="AP731" s="965"/>
      <c r="AQ731" s="50"/>
      <c r="AR731" s="968"/>
      <c r="AS731" s="970"/>
      <c r="AT731" s="567"/>
    </row>
    <row r="732" spans="1:46" ht="25.5">
      <c r="A732" s="972"/>
      <c r="B732" s="959"/>
      <c r="C732" s="959"/>
      <c r="D732" s="959"/>
      <c r="E732" s="171">
        <v>2018</v>
      </c>
      <c r="F732" s="59" t="s">
        <v>463</v>
      </c>
      <c r="G732" s="58"/>
      <c r="H732" s="55"/>
      <c r="I732" s="55"/>
      <c r="J732" s="57"/>
      <c r="K732" s="56"/>
      <c r="L732" s="55"/>
      <c r="M732" s="55"/>
      <c r="N732" s="55"/>
      <c r="O732" s="55"/>
      <c r="P732" s="55"/>
      <c r="Q732" s="55"/>
      <c r="R732" s="52"/>
      <c r="S732" s="58"/>
      <c r="T732" s="58"/>
      <c r="U732" s="52"/>
      <c r="V732" s="58"/>
      <c r="W732" s="58"/>
      <c r="X732" s="52"/>
      <c r="Y732" s="58"/>
      <c r="Z732" s="58"/>
      <c r="AA732" s="52"/>
      <c r="AB732" s="58"/>
      <c r="AC732" s="58"/>
      <c r="AD732" s="52"/>
      <c r="AE732" s="58"/>
      <c r="AF732" s="58"/>
      <c r="AG732" s="52"/>
      <c r="AH732" s="58"/>
      <c r="AI732" s="58"/>
      <c r="AJ732" s="52"/>
      <c r="AK732" s="52"/>
      <c r="AL732" s="51">
        <f t="shared" si="333"/>
        <v>0</v>
      </c>
      <c r="AM732" s="965"/>
      <c r="AN732" s="965"/>
      <c r="AO732" s="965"/>
      <c r="AP732" s="965"/>
      <c r="AQ732" s="50"/>
      <c r="AR732" s="968"/>
      <c r="AS732" s="970"/>
      <c r="AT732" s="567"/>
    </row>
    <row r="733" spans="1:46" ht="25.5">
      <c r="A733" s="972"/>
      <c r="B733" s="959"/>
      <c r="C733" s="959"/>
      <c r="D733" s="959"/>
      <c r="E733" s="171">
        <v>2017</v>
      </c>
      <c r="F733" s="59" t="s">
        <v>462</v>
      </c>
      <c r="G733" s="58"/>
      <c r="H733" s="55"/>
      <c r="I733" s="55"/>
      <c r="J733" s="57"/>
      <c r="K733" s="56"/>
      <c r="L733" s="55"/>
      <c r="M733" s="55"/>
      <c r="N733" s="55"/>
      <c r="O733" s="55"/>
      <c r="P733" s="55"/>
      <c r="Q733" s="55"/>
      <c r="R733" s="52"/>
      <c r="S733" s="58"/>
      <c r="T733" s="58"/>
      <c r="U733" s="52"/>
      <c r="V733" s="58"/>
      <c r="W733" s="58"/>
      <c r="X733" s="52"/>
      <c r="Y733" s="58"/>
      <c r="Z733" s="58"/>
      <c r="AA733" s="52"/>
      <c r="AB733" s="58"/>
      <c r="AC733" s="58"/>
      <c r="AD733" s="52"/>
      <c r="AE733" s="58"/>
      <c r="AF733" s="58"/>
      <c r="AG733" s="52"/>
      <c r="AH733" s="58"/>
      <c r="AI733" s="58"/>
      <c r="AJ733" s="52"/>
      <c r="AK733" s="52"/>
      <c r="AL733" s="51">
        <f t="shared" si="333"/>
        <v>0</v>
      </c>
      <c r="AM733" s="965"/>
      <c r="AN733" s="965"/>
      <c r="AO733" s="965"/>
      <c r="AP733" s="965"/>
      <c r="AQ733" s="50"/>
      <c r="AR733" s="968"/>
      <c r="AS733" s="970"/>
      <c r="AT733" s="567"/>
    </row>
    <row r="734" spans="1:46" ht="25.5">
      <c r="A734" s="972"/>
      <c r="B734" s="959"/>
      <c r="C734" s="959"/>
      <c r="D734" s="959"/>
      <c r="E734" s="171">
        <v>2018</v>
      </c>
      <c r="F734" s="59" t="s">
        <v>461</v>
      </c>
      <c r="G734" s="58"/>
      <c r="H734" s="55"/>
      <c r="I734" s="55"/>
      <c r="J734" s="57"/>
      <c r="K734" s="56"/>
      <c r="L734" s="55"/>
      <c r="M734" s="55"/>
      <c r="N734" s="55"/>
      <c r="O734" s="55"/>
      <c r="P734" s="55"/>
      <c r="Q734" s="55"/>
      <c r="R734" s="52"/>
      <c r="S734" s="58"/>
      <c r="T734" s="58"/>
      <c r="U734" s="52"/>
      <c r="V734" s="58"/>
      <c r="W734" s="58"/>
      <c r="X734" s="52"/>
      <c r="Y734" s="58"/>
      <c r="Z734" s="58"/>
      <c r="AA734" s="52"/>
      <c r="AB734" s="58"/>
      <c r="AC734" s="58"/>
      <c r="AD734" s="52"/>
      <c r="AE734" s="58"/>
      <c r="AF734" s="58"/>
      <c r="AG734" s="52"/>
      <c r="AH734" s="58"/>
      <c r="AI734" s="58"/>
      <c r="AJ734" s="52"/>
      <c r="AK734" s="52"/>
      <c r="AL734" s="51">
        <f t="shared" si="333"/>
        <v>0</v>
      </c>
      <c r="AM734" s="965"/>
      <c r="AN734" s="965"/>
      <c r="AO734" s="965"/>
      <c r="AP734" s="965"/>
      <c r="AQ734" s="50"/>
      <c r="AR734" s="968"/>
      <c r="AS734" s="970"/>
      <c r="AT734" s="567"/>
    </row>
    <row r="735" spans="1:46" ht="12.75">
      <c r="A735" s="972"/>
      <c r="B735" s="959"/>
      <c r="C735" s="959"/>
      <c r="D735" s="959"/>
      <c r="E735" s="171">
        <v>2017</v>
      </c>
      <c r="F735" s="59" t="s">
        <v>1345</v>
      </c>
      <c r="G735" s="58"/>
      <c r="H735" s="55"/>
      <c r="I735" s="55"/>
      <c r="J735" s="57"/>
      <c r="K735" s="56"/>
      <c r="L735" s="55"/>
      <c r="M735" s="55"/>
      <c r="N735" s="55"/>
      <c r="O735" s="55"/>
      <c r="P735" s="55"/>
      <c r="Q735" s="55"/>
      <c r="R735" s="52"/>
      <c r="S735" s="58"/>
      <c r="T735" s="58"/>
      <c r="U735" s="52"/>
      <c r="V735" s="58"/>
      <c r="W735" s="58"/>
      <c r="X735" s="52"/>
      <c r="Y735" s="58"/>
      <c r="Z735" s="58"/>
      <c r="AA735" s="52"/>
      <c r="AB735" s="58"/>
      <c r="AC735" s="58"/>
      <c r="AD735" s="52"/>
      <c r="AE735" s="58"/>
      <c r="AF735" s="58"/>
      <c r="AG735" s="52"/>
      <c r="AH735" s="58"/>
      <c r="AI735" s="58"/>
      <c r="AJ735" s="52"/>
      <c r="AK735" s="52"/>
      <c r="AL735" s="51">
        <f t="shared" ref="AL735:AL743" si="351">AJ735+AG735+AD735+AA735+X735+U735+R735+J735+AK735</f>
        <v>0</v>
      </c>
      <c r="AM735" s="965"/>
      <c r="AN735" s="965"/>
      <c r="AO735" s="965"/>
      <c r="AP735" s="965"/>
      <c r="AQ735" s="50"/>
      <c r="AR735" s="968"/>
      <c r="AS735" s="970"/>
      <c r="AT735" s="567"/>
    </row>
    <row r="736" spans="1:46" ht="12.75">
      <c r="A736" s="972"/>
      <c r="B736" s="959"/>
      <c r="C736" s="959"/>
      <c r="D736" s="959"/>
      <c r="E736" s="171">
        <v>2018</v>
      </c>
      <c r="F736" s="59" t="s">
        <v>1345</v>
      </c>
      <c r="G736" s="58"/>
      <c r="H736" s="55"/>
      <c r="I736" s="55"/>
      <c r="J736" s="57"/>
      <c r="K736" s="56"/>
      <c r="L736" s="55"/>
      <c r="M736" s="55"/>
      <c r="N736" s="55"/>
      <c r="O736" s="55"/>
      <c r="P736" s="55"/>
      <c r="Q736" s="55"/>
      <c r="R736" s="52"/>
      <c r="S736" s="58"/>
      <c r="T736" s="58"/>
      <c r="U736" s="52"/>
      <c r="V736" s="58"/>
      <c r="W736" s="58"/>
      <c r="X736" s="52"/>
      <c r="Y736" s="58"/>
      <c r="Z736" s="58"/>
      <c r="AA736" s="52"/>
      <c r="AB736" s="58"/>
      <c r="AC736" s="58"/>
      <c r="AD736" s="52"/>
      <c r="AE736" s="58"/>
      <c r="AF736" s="58"/>
      <c r="AG736" s="52"/>
      <c r="AH736" s="58"/>
      <c r="AI736" s="58"/>
      <c r="AJ736" s="52"/>
      <c r="AK736" s="52"/>
      <c r="AL736" s="51">
        <f t="shared" si="351"/>
        <v>0</v>
      </c>
      <c r="AM736" s="965"/>
      <c r="AN736" s="965"/>
      <c r="AO736" s="965"/>
      <c r="AP736" s="965"/>
      <c r="AQ736" s="50"/>
      <c r="AR736" s="968"/>
      <c r="AS736" s="970"/>
      <c r="AT736" s="567"/>
    </row>
    <row r="737" spans="1:46" ht="25.5">
      <c r="A737" s="972"/>
      <c r="B737" s="959"/>
      <c r="C737" s="959"/>
      <c r="D737" s="959"/>
      <c r="E737" s="171">
        <v>2017</v>
      </c>
      <c r="F737" s="59" t="s">
        <v>460</v>
      </c>
      <c r="G737" s="58"/>
      <c r="H737" s="55"/>
      <c r="I737" s="55"/>
      <c r="J737" s="57"/>
      <c r="K737" s="56"/>
      <c r="L737" s="55"/>
      <c r="M737" s="55"/>
      <c r="N737" s="55"/>
      <c r="O737" s="55"/>
      <c r="P737" s="55"/>
      <c r="Q737" s="55"/>
      <c r="R737" s="52"/>
      <c r="S737" s="58"/>
      <c r="T737" s="58"/>
      <c r="U737" s="52"/>
      <c r="V737" s="58"/>
      <c r="W737" s="58"/>
      <c r="X737" s="52"/>
      <c r="Y737" s="58"/>
      <c r="Z737" s="58"/>
      <c r="AA737" s="52"/>
      <c r="AB737" s="58"/>
      <c r="AC737" s="58"/>
      <c r="AD737" s="52"/>
      <c r="AE737" s="58"/>
      <c r="AF737" s="58"/>
      <c r="AG737" s="52"/>
      <c r="AH737" s="58"/>
      <c r="AI737" s="58"/>
      <c r="AJ737" s="52"/>
      <c r="AK737" s="52"/>
      <c r="AL737" s="51">
        <f t="shared" si="351"/>
        <v>0</v>
      </c>
      <c r="AM737" s="965"/>
      <c r="AN737" s="965"/>
      <c r="AO737" s="965"/>
      <c r="AP737" s="965"/>
      <c r="AQ737" s="50"/>
      <c r="AR737" s="968"/>
      <c r="AS737" s="970"/>
      <c r="AT737" s="567"/>
    </row>
    <row r="738" spans="1:46" ht="38.25">
      <c r="A738" s="972"/>
      <c r="B738" s="959"/>
      <c r="C738" s="959"/>
      <c r="D738" s="959"/>
      <c r="E738" s="171">
        <v>2018</v>
      </c>
      <c r="F738" s="59" t="s">
        <v>459</v>
      </c>
      <c r="G738" s="58"/>
      <c r="H738" s="55"/>
      <c r="I738" s="55"/>
      <c r="J738" s="57"/>
      <c r="K738" s="56"/>
      <c r="L738" s="55"/>
      <c r="M738" s="55"/>
      <c r="N738" s="55"/>
      <c r="O738" s="55"/>
      <c r="P738" s="55"/>
      <c r="Q738" s="55"/>
      <c r="R738" s="52"/>
      <c r="S738" s="58"/>
      <c r="T738" s="58"/>
      <c r="U738" s="52"/>
      <c r="V738" s="58"/>
      <c r="W738" s="58"/>
      <c r="X738" s="52"/>
      <c r="Y738" s="58"/>
      <c r="Z738" s="58"/>
      <c r="AA738" s="52"/>
      <c r="AB738" s="58"/>
      <c r="AC738" s="58"/>
      <c r="AD738" s="52"/>
      <c r="AE738" s="58"/>
      <c r="AF738" s="58"/>
      <c r="AG738" s="52"/>
      <c r="AH738" s="58"/>
      <c r="AI738" s="58"/>
      <c r="AJ738" s="52"/>
      <c r="AK738" s="52"/>
      <c r="AL738" s="51">
        <f t="shared" si="351"/>
        <v>0</v>
      </c>
      <c r="AM738" s="965"/>
      <c r="AN738" s="965"/>
      <c r="AO738" s="965"/>
      <c r="AP738" s="965"/>
      <c r="AQ738" s="50"/>
      <c r="AR738" s="968"/>
      <c r="AS738" s="970"/>
      <c r="AT738" s="567"/>
    </row>
    <row r="739" spans="1:46" ht="26.25" thickBot="1">
      <c r="A739" s="972"/>
      <c r="B739" s="960"/>
      <c r="C739" s="960"/>
      <c r="D739" s="960"/>
      <c r="E739" s="171" t="s">
        <v>458</v>
      </c>
      <c r="F739" s="59" t="s">
        <v>457</v>
      </c>
      <c r="G739" s="58"/>
      <c r="H739" s="53"/>
      <c r="I739" s="53"/>
      <c r="J739" s="57">
        <f>G739*H739*I739</f>
        <v>0</v>
      </c>
      <c r="K739" s="56"/>
      <c r="L739" s="55"/>
      <c r="M739" s="53"/>
      <c r="N739" s="53"/>
      <c r="O739" s="53"/>
      <c r="P739" s="53"/>
      <c r="Q739" s="53"/>
      <c r="R739" s="54">
        <f>(K739*L739*M739*N739)+(K739*L739*P739)+O739+(K739*L739*Q739)</f>
        <v>0</v>
      </c>
      <c r="S739" s="53"/>
      <c r="T739" s="53"/>
      <c r="U739" s="52">
        <f>S739*T739</f>
        <v>0</v>
      </c>
      <c r="V739" s="53"/>
      <c r="W739" s="53"/>
      <c r="X739" s="52">
        <f>W739*V739</f>
        <v>0</v>
      </c>
      <c r="Y739" s="53"/>
      <c r="Z739" s="53"/>
      <c r="AA739" s="52">
        <f>Y739*Z739</f>
        <v>0</v>
      </c>
      <c r="AB739" s="53"/>
      <c r="AC739" s="53"/>
      <c r="AD739" s="52">
        <f>AB739*AC739</f>
        <v>0</v>
      </c>
      <c r="AE739" s="53"/>
      <c r="AF739" s="53"/>
      <c r="AG739" s="52">
        <f>AE739*AF739</f>
        <v>0</v>
      </c>
      <c r="AH739" s="53"/>
      <c r="AI739" s="53"/>
      <c r="AJ739" s="52">
        <f>AI739+AH739</f>
        <v>0</v>
      </c>
      <c r="AK739" s="52"/>
      <c r="AL739" s="51">
        <f t="shared" si="351"/>
        <v>0</v>
      </c>
      <c r="AM739" s="966"/>
      <c r="AN739" s="966"/>
      <c r="AO739" s="966"/>
      <c r="AP739" s="966"/>
      <c r="AQ739" s="50"/>
      <c r="AR739" s="968"/>
      <c r="AS739" s="970"/>
      <c r="AT739" s="567"/>
    </row>
    <row r="740" spans="1:46" ht="25.5">
      <c r="A740" s="971" t="s">
        <v>1342</v>
      </c>
      <c r="B740" s="958" t="s">
        <v>37</v>
      </c>
      <c r="C740" s="989" t="s">
        <v>455</v>
      </c>
      <c r="D740" s="958" t="s">
        <v>454</v>
      </c>
      <c r="E740" s="170">
        <v>2017</v>
      </c>
      <c r="F740" s="71" t="s">
        <v>1346</v>
      </c>
      <c r="G740" s="67"/>
      <c r="H740" s="68"/>
      <c r="I740" s="68"/>
      <c r="J740" s="70">
        <f>G740*H740*I740</f>
        <v>0</v>
      </c>
      <c r="K740" s="69"/>
      <c r="L740" s="68"/>
      <c r="M740" s="68"/>
      <c r="N740" s="68"/>
      <c r="O740" s="68"/>
      <c r="P740" s="68"/>
      <c r="Q740" s="68"/>
      <c r="R740" s="66">
        <f>(K740*L740*M740*N740)+(K740*L740*P740)+O740+(K740*L740*Q740)</f>
        <v>0</v>
      </c>
      <c r="S740" s="67"/>
      <c r="T740" s="67"/>
      <c r="U740" s="66">
        <f>S740*T740</f>
        <v>0</v>
      </c>
      <c r="V740" s="67"/>
      <c r="W740" s="67"/>
      <c r="X740" s="66">
        <f>W740*V740</f>
        <v>0</v>
      </c>
      <c r="Y740" s="67"/>
      <c r="Z740" s="67"/>
      <c r="AA740" s="66">
        <f>Y740*Z740</f>
        <v>0</v>
      </c>
      <c r="AB740" s="67"/>
      <c r="AC740" s="67"/>
      <c r="AD740" s="66">
        <f>AB740*AC740</f>
        <v>0</v>
      </c>
      <c r="AE740" s="67"/>
      <c r="AF740" s="67"/>
      <c r="AG740" s="66">
        <f>AE740*AF740</f>
        <v>0</v>
      </c>
      <c r="AH740" s="67"/>
      <c r="AI740" s="67"/>
      <c r="AJ740" s="66">
        <f>AI740+AH740</f>
        <v>0</v>
      </c>
      <c r="AK740" s="66"/>
      <c r="AL740" s="51">
        <f t="shared" si="351"/>
        <v>0</v>
      </c>
      <c r="AM740" s="964">
        <f>SUM(AL740:AL743)</f>
        <v>0</v>
      </c>
      <c r="AN740" s="964"/>
      <c r="AO740" s="964"/>
      <c r="AP740" s="964">
        <f>AM740-AN740-AO740</f>
        <v>0</v>
      </c>
      <c r="AQ740" s="50"/>
      <c r="AR740" s="968"/>
      <c r="AS740" s="970"/>
      <c r="AT740" s="567"/>
    </row>
    <row r="741" spans="1:46" ht="25.5">
      <c r="A741" s="972"/>
      <c r="B741" s="959"/>
      <c r="C741" s="990"/>
      <c r="D741" s="959"/>
      <c r="E741" s="169">
        <v>2018</v>
      </c>
      <c r="F741" s="65" t="s">
        <v>1347</v>
      </c>
      <c r="G741" s="61"/>
      <c r="H741" s="62"/>
      <c r="I741" s="62"/>
      <c r="J741" s="64">
        <f>G741*H741*I741</f>
        <v>0</v>
      </c>
      <c r="K741" s="63"/>
      <c r="L741" s="62"/>
      <c r="M741" s="62"/>
      <c r="N741" s="62"/>
      <c r="O741" s="62"/>
      <c r="P741" s="62"/>
      <c r="Q741" s="62"/>
      <c r="R741" s="60">
        <f>(K741*L741*M741*N741)+(K741*L741*P741)+O741+(K741*L741*Q741)</f>
        <v>0</v>
      </c>
      <c r="S741" s="61"/>
      <c r="T741" s="61"/>
      <c r="U741" s="60">
        <f>S741*T741</f>
        <v>0</v>
      </c>
      <c r="V741" s="61"/>
      <c r="W741" s="61"/>
      <c r="X741" s="60">
        <f>W741*V741</f>
        <v>0</v>
      </c>
      <c r="Y741" s="61"/>
      <c r="Z741" s="61"/>
      <c r="AA741" s="60">
        <f>Y741*Z741</f>
        <v>0</v>
      </c>
      <c r="AB741" s="61"/>
      <c r="AC741" s="61"/>
      <c r="AD741" s="60">
        <f>AB741*AC741</f>
        <v>0</v>
      </c>
      <c r="AE741" s="61"/>
      <c r="AF741" s="61"/>
      <c r="AG741" s="60">
        <f>AE741*AF741</f>
        <v>0</v>
      </c>
      <c r="AH741" s="61"/>
      <c r="AI741" s="61"/>
      <c r="AJ741" s="60">
        <f>AI741+AH741</f>
        <v>0</v>
      </c>
      <c r="AK741" s="60"/>
      <c r="AL741" s="51">
        <f t="shared" si="351"/>
        <v>0</v>
      </c>
      <c r="AM741" s="965"/>
      <c r="AN741" s="965"/>
      <c r="AO741" s="965"/>
      <c r="AP741" s="965"/>
      <c r="AQ741" s="50"/>
      <c r="AR741" s="968"/>
      <c r="AS741" s="970"/>
      <c r="AT741" s="567"/>
    </row>
    <row r="742" spans="1:46" ht="12.75">
      <c r="A742" s="972"/>
      <c r="B742" s="959"/>
      <c r="C742" s="990"/>
      <c r="D742" s="959"/>
      <c r="E742" s="169"/>
      <c r="F742" s="65"/>
      <c r="G742" s="61"/>
      <c r="H742" s="62"/>
      <c r="I742" s="62"/>
      <c r="J742" s="64">
        <f>G742*H742*I742</f>
        <v>0</v>
      </c>
      <c r="K742" s="63"/>
      <c r="L742" s="62"/>
      <c r="M742" s="62"/>
      <c r="N742" s="62"/>
      <c r="O742" s="62"/>
      <c r="P742" s="62"/>
      <c r="Q742" s="62"/>
      <c r="R742" s="60">
        <f>(K742*L742*M742*N742)+(K742*L742*P742)+O742+(K742*L742*Q742)</f>
        <v>0</v>
      </c>
      <c r="S742" s="61"/>
      <c r="T742" s="61"/>
      <c r="U742" s="60">
        <f>S742*T742</f>
        <v>0</v>
      </c>
      <c r="V742" s="61"/>
      <c r="W742" s="61"/>
      <c r="X742" s="60">
        <f>W742*V742</f>
        <v>0</v>
      </c>
      <c r="Y742" s="61"/>
      <c r="Z742" s="61"/>
      <c r="AA742" s="60">
        <f>Y742*Z742</f>
        <v>0</v>
      </c>
      <c r="AB742" s="61"/>
      <c r="AC742" s="61"/>
      <c r="AD742" s="60">
        <f>AB742*AC742</f>
        <v>0</v>
      </c>
      <c r="AE742" s="61"/>
      <c r="AF742" s="61"/>
      <c r="AG742" s="60">
        <f>AE742*AF742</f>
        <v>0</v>
      </c>
      <c r="AH742" s="61"/>
      <c r="AI742" s="61"/>
      <c r="AJ742" s="60">
        <f>AI742+AH742</f>
        <v>0</v>
      </c>
      <c r="AK742" s="60"/>
      <c r="AL742" s="51">
        <f t="shared" si="351"/>
        <v>0</v>
      </c>
      <c r="AM742" s="965"/>
      <c r="AN742" s="965"/>
      <c r="AO742" s="965"/>
      <c r="AP742" s="965"/>
      <c r="AQ742" s="50"/>
      <c r="AR742" s="968"/>
      <c r="AS742" s="970"/>
      <c r="AT742" s="567"/>
    </row>
    <row r="743" spans="1:46" ht="42.75" customHeight="1" thickBot="1">
      <c r="A743" s="972"/>
      <c r="B743" s="960"/>
      <c r="C743" s="991"/>
      <c r="D743" s="960"/>
      <c r="E743" s="171"/>
      <c r="F743" s="59"/>
      <c r="G743" s="58"/>
      <c r="H743" s="53"/>
      <c r="I743" s="53"/>
      <c r="J743" s="57">
        <f>G743*H743*I743</f>
        <v>0</v>
      </c>
      <c r="K743" s="56"/>
      <c r="L743" s="55"/>
      <c r="M743" s="53"/>
      <c r="N743" s="53"/>
      <c r="O743" s="53"/>
      <c r="P743" s="53"/>
      <c r="Q743" s="53"/>
      <c r="R743" s="52">
        <f>(K743*L743*M743*N743)+(K743*L743*P743)+O743+(K743*L743*Q743)</f>
        <v>0</v>
      </c>
      <c r="S743" s="53"/>
      <c r="T743" s="53"/>
      <c r="U743" s="52">
        <f>S743*T743</f>
        <v>0</v>
      </c>
      <c r="V743" s="53"/>
      <c r="W743" s="53"/>
      <c r="X743" s="52">
        <f>W743*V743</f>
        <v>0</v>
      </c>
      <c r="Y743" s="53"/>
      <c r="Z743" s="53"/>
      <c r="AA743" s="52">
        <f>Y743*Z743</f>
        <v>0</v>
      </c>
      <c r="AB743" s="53"/>
      <c r="AC743" s="53"/>
      <c r="AD743" s="52">
        <f>AB743*AC743</f>
        <v>0</v>
      </c>
      <c r="AE743" s="53"/>
      <c r="AF743" s="53"/>
      <c r="AG743" s="52">
        <f>AE743*AF743</f>
        <v>0</v>
      </c>
      <c r="AH743" s="53"/>
      <c r="AI743" s="53"/>
      <c r="AJ743" s="52">
        <f>AI743+AH743</f>
        <v>0</v>
      </c>
      <c r="AK743" s="52"/>
      <c r="AL743" s="359">
        <f t="shared" si="351"/>
        <v>0</v>
      </c>
      <c r="AM743" s="966"/>
      <c r="AN743" s="966"/>
      <c r="AO743" s="966"/>
      <c r="AP743" s="966"/>
      <c r="AQ743" s="50"/>
      <c r="AR743" s="968"/>
      <c r="AS743" s="970"/>
      <c r="AT743" s="567"/>
    </row>
    <row r="744" spans="1:46" s="602" customFormat="1" ht="33" customHeight="1" thickBot="1">
      <c r="A744" s="1201" t="s">
        <v>1353</v>
      </c>
      <c r="B744" s="993"/>
      <c r="C744" s="993"/>
      <c r="D744" s="993"/>
      <c r="E744" s="993"/>
      <c r="F744" s="993"/>
      <c r="G744" s="993"/>
      <c r="H744" s="993"/>
      <c r="I744" s="993"/>
      <c r="J744" s="993"/>
      <c r="K744" s="993"/>
      <c r="L744" s="993"/>
      <c r="M744" s="993"/>
      <c r="N744" s="993"/>
      <c r="O744" s="993"/>
      <c r="P744" s="993"/>
      <c r="Q744" s="993"/>
      <c r="R744" s="993"/>
      <c r="S744" s="993"/>
      <c r="T744" s="993"/>
      <c r="U744" s="993"/>
      <c r="V744" s="993"/>
      <c r="W744" s="993"/>
      <c r="X744" s="993"/>
      <c r="Y744" s="993"/>
      <c r="Z744" s="993"/>
      <c r="AA744" s="993"/>
      <c r="AB744" s="993"/>
      <c r="AC744" s="993"/>
      <c r="AD744" s="993"/>
      <c r="AE744" s="993"/>
      <c r="AF744" s="993"/>
      <c r="AG744" s="993"/>
      <c r="AH744" s="993"/>
      <c r="AI744" s="993"/>
      <c r="AJ744" s="993"/>
      <c r="AK744" s="993"/>
      <c r="AL744" s="993"/>
      <c r="AM744" s="993"/>
      <c r="AN744" s="993"/>
      <c r="AO744" s="993"/>
      <c r="AP744" s="993"/>
      <c r="AQ744" s="993"/>
      <c r="AR744" s="993"/>
      <c r="AS744" s="994"/>
      <c r="AT744" s="601"/>
    </row>
    <row r="745" spans="1:46" ht="51">
      <c r="A745" s="989" t="s">
        <v>1354</v>
      </c>
      <c r="B745" s="989" t="s">
        <v>999</v>
      </c>
      <c r="C745" s="989" t="s">
        <v>1355</v>
      </c>
      <c r="D745" s="1013" t="s">
        <v>1360</v>
      </c>
      <c r="E745" s="547">
        <v>2017</v>
      </c>
      <c r="F745" s="547" t="s">
        <v>1395</v>
      </c>
      <c r="G745" s="134"/>
      <c r="H745" s="335"/>
      <c r="I745" s="335"/>
      <c r="J745" s="337">
        <f>G745*H745*I745</f>
        <v>0</v>
      </c>
      <c r="K745" s="336"/>
      <c r="L745" s="335"/>
      <c r="M745" s="335"/>
      <c r="N745" s="335"/>
      <c r="O745" s="335"/>
      <c r="P745" s="335"/>
      <c r="Q745" s="335"/>
      <c r="R745" s="129">
        <f>(K745*L745*M745*N745)+(K745*L745*P745)+O745+(K745*L745*Q745)</f>
        <v>0</v>
      </c>
      <c r="S745" s="134"/>
      <c r="T745" s="134"/>
      <c r="U745" s="129">
        <f>S745*T745</f>
        <v>0</v>
      </c>
      <c r="V745" s="134"/>
      <c r="W745" s="134"/>
      <c r="X745" s="129">
        <f>W745*V745</f>
        <v>0</v>
      </c>
      <c r="Y745" s="134"/>
      <c r="Z745" s="134"/>
      <c r="AA745" s="129">
        <f>Y745*Z745</f>
        <v>0</v>
      </c>
      <c r="AB745" s="134"/>
      <c r="AC745" s="134"/>
      <c r="AD745" s="129">
        <f>AB745*AC745</f>
        <v>0</v>
      </c>
      <c r="AE745" s="134"/>
      <c r="AF745" s="134"/>
      <c r="AG745" s="129">
        <f>AE745*AF745</f>
        <v>0</v>
      </c>
      <c r="AH745" s="134"/>
      <c r="AI745" s="134"/>
      <c r="AJ745" s="129">
        <f>AI745+AH745</f>
        <v>0</v>
      </c>
      <c r="AK745" s="129"/>
      <c r="AL745" s="345">
        <f t="shared" ref="AL745:AL783" si="352">AJ745+AG745+AD745+AA745+X745+U745+R745+J745+AK745</f>
        <v>0</v>
      </c>
      <c r="AM745" s="964">
        <f>SUM(AL745:AL750)</f>
        <v>0</v>
      </c>
      <c r="AN745" s="964"/>
      <c r="AO745" s="964">
        <v>10000</v>
      </c>
      <c r="AP745" s="964">
        <f>AM745-AN745-AO745</f>
        <v>-10000</v>
      </c>
      <c r="AQ745" s="50"/>
      <c r="AR745" s="968"/>
      <c r="AS745" s="970"/>
      <c r="AT745" s="567"/>
    </row>
    <row r="746" spans="1:46" ht="25.5">
      <c r="A746" s="990"/>
      <c r="B746" s="990"/>
      <c r="C746" s="990"/>
      <c r="D746" s="1014"/>
      <c r="E746" s="65">
        <v>2017</v>
      </c>
      <c r="F746" s="151" t="s">
        <v>1001</v>
      </c>
      <c r="G746" s="61"/>
      <c r="H746" s="62"/>
      <c r="I746" s="62"/>
      <c r="J746" s="64">
        <f>G746*H746*I746</f>
        <v>0</v>
      </c>
      <c r="K746" s="63"/>
      <c r="L746" s="62"/>
      <c r="M746" s="62"/>
      <c r="N746" s="62"/>
      <c r="O746" s="62"/>
      <c r="P746" s="62"/>
      <c r="Q746" s="62"/>
      <c r="R746" s="60">
        <f>(K746*L746*M746*N746)+(K746*L746*P746)+O746+(K746*L746*Q746)</f>
        <v>0</v>
      </c>
      <c r="S746" s="61"/>
      <c r="T746" s="61"/>
      <c r="U746" s="60">
        <f>S746*T746</f>
        <v>0</v>
      </c>
      <c r="V746" s="61"/>
      <c r="W746" s="61"/>
      <c r="X746" s="60">
        <f>W746*V746</f>
        <v>0</v>
      </c>
      <c r="Y746" s="61"/>
      <c r="Z746" s="61"/>
      <c r="AA746" s="60">
        <f>Y746*Z746</f>
        <v>0</v>
      </c>
      <c r="AB746" s="61"/>
      <c r="AC746" s="61"/>
      <c r="AD746" s="60">
        <f>AB746*AC746</f>
        <v>0</v>
      </c>
      <c r="AE746" s="61"/>
      <c r="AF746" s="61"/>
      <c r="AG746" s="60">
        <f>AE746*AF746</f>
        <v>0</v>
      </c>
      <c r="AH746" s="61"/>
      <c r="AI746" s="61"/>
      <c r="AJ746" s="60">
        <f>AI746+AH746</f>
        <v>0</v>
      </c>
      <c r="AK746" s="60"/>
      <c r="AL746" s="51">
        <f t="shared" si="352"/>
        <v>0</v>
      </c>
      <c r="AM746" s="965"/>
      <c r="AN746" s="965"/>
      <c r="AO746" s="965"/>
      <c r="AP746" s="965"/>
      <c r="AQ746" s="50"/>
      <c r="AR746" s="968"/>
      <c r="AS746" s="970"/>
      <c r="AT746" s="567"/>
    </row>
    <row r="747" spans="1:46" ht="25.5">
      <c r="A747" s="990"/>
      <c r="B747" s="990"/>
      <c r="C747" s="990"/>
      <c r="D747" s="1014"/>
      <c r="E747" s="65">
        <v>2017</v>
      </c>
      <c r="F747" s="65" t="s">
        <v>997</v>
      </c>
      <c r="G747" s="61"/>
      <c r="H747" s="62"/>
      <c r="I747" s="62"/>
      <c r="J747" s="64">
        <f>G747*H747*I747</f>
        <v>0</v>
      </c>
      <c r="K747" s="63"/>
      <c r="L747" s="62"/>
      <c r="M747" s="62"/>
      <c r="N747" s="62"/>
      <c r="O747" s="62"/>
      <c r="P747" s="62"/>
      <c r="Q747" s="62"/>
      <c r="R747" s="60">
        <f>(K747*L747*M747*N747)+(K747*L747*P747)+O747+(K747*L747*Q747)</f>
        <v>0</v>
      </c>
      <c r="S747" s="61"/>
      <c r="T747" s="61"/>
      <c r="U747" s="60">
        <f>S747*T747</f>
        <v>0</v>
      </c>
      <c r="V747" s="61"/>
      <c r="W747" s="61"/>
      <c r="X747" s="60">
        <f>W747*V747</f>
        <v>0</v>
      </c>
      <c r="Y747" s="61"/>
      <c r="Z747" s="61"/>
      <c r="AA747" s="60">
        <f>Y747*Z747</f>
        <v>0</v>
      </c>
      <c r="AB747" s="61"/>
      <c r="AC747" s="61"/>
      <c r="AD747" s="60">
        <f>AB747*AC747</f>
        <v>0</v>
      </c>
      <c r="AE747" s="61"/>
      <c r="AF747" s="61"/>
      <c r="AG747" s="60">
        <f>AE747*AF747</f>
        <v>0</v>
      </c>
      <c r="AH747" s="61"/>
      <c r="AI747" s="61"/>
      <c r="AJ747" s="60">
        <f>AI747+AH747</f>
        <v>0</v>
      </c>
      <c r="AK747" s="60"/>
      <c r="AL747" s="51">
        <f t="shared" si="352"/>
        <v>0</v>
      </c>
      <c r="AM747" s="965"/>
      <c r="AN747" s="965"/>
      <c r="AO747" s="965"/>
      <c r="AP747" s="965"/>
      <c r="AQ747" s="50"/>
      <c r="AR747" s="968"/>
      <c r="AS747" s="970"/>
      <c r="AT747" s="567"/>
    </row>
    <row r="748" spans="1:46" ht="54.75" customHeight="1" thickBot="1">
      <c r="A748" s="990"/>
      <c r="B748" s="990"/>
      <c r="C748" s="990"/>
      <c r="D748" s="1014"/>
      <c r="E748" s="65">
        <v>2018</v>
      </c>
      <c r="F748" s="65" t="s">
        <v>998</v>
      </c>
      <c r="G748" s="126"/>
      <c r="H748" s="159"/>
      <c r="I748" s="159"/>
      <c r="J748" s="154"/>
      <c r="K748" s="153"/>
      <c r="L748" s="152"/>
      <c r="M748" s="159"/>
      <c r="N748" s="159"/>
      <c r="O748" s="159"/>
      <c r="P748" s="159"/>
      <c r="Q748" s="159"/>
      <c r="R748" s="54"/>
      <c r="S748" s="159"/>
      <c r="T748" s="159"/>
      <c r="U748" s="54"/>
      <c r="V748" s="159"/>
      <c r="W748" s="159"/>
      <c r="X748" s="54"/>
      <c r="Y748" s="159"/>
      <c r="Z748" s="159"/>
      <c r="AA748" s="54"/>
      <c r="AB748" s="159"/>
      <c r="AC748" s="159"/>
      <c r="AD748" s="54"/>
      <c r="AE748" s="159"/>
      <c r="AF748" s="159"/>
      <c r="AG748" s="54"/>
      <c r="AH748" s="159"/>
      <c r="AI748" s="159"/>
      <c r="AJ748" s="54"/>
      <c r="AK748" s="54"/>
      <c r="AL748" s="51"/>
      <c r="AM748" s="966"/>
      <c r="AN748" s="966"/>
      <c r="AO748" s="965"/>
      <c r="AP748" s="965"/>
      <c r="AQ748" s="50"/>
      <c r="AR748" s="984"/>
      <c r="AS748" s="985"/>
      <c r="AT748" s="567"/>
    </row>
    <row r="749" spans="1:46" ht="38.25">
      <c r="A749" s="988"/>
      <c r="B749" s="990"/>
      <c r="C749" s="990"/>
      <c r="D749" s="1014"/>
      <c r="E749" s="546">
        <v>2018</v>
      </c>
      <c r="F749" s="546" t="s">
        <v>1002</v>
      </c>
      <c r="G749" s="496"/>
      <c r="H749" s="192"/>
      <c r="I749" s="192"/>
      <c r="J749" s="603"/>
      <c r="K749" s="604"/>
      <c r="L749" s="192"/>
      <c r="M749" s="192"/>
      <c r="N749" s="192"/>
      <c r="O749" s="192"/>
      <c r="P749" s="192"/>
      <c r="Q749" s="192"/>
      <c r="R749" s="188"/>
      <c r="S749" s="496"/>
      <c r="T749" s="496"/>
      <c r="U749" s="188"/>
      <c r="V749" s="496"/>
      <c r="W749" s="496"/>
      <c r="X749" s="188"/>
      <c r="Y749" s="496"/>
      <c r="Z749" s="496"/>
      <c r="AA749" s="188"/>
      <c r="AB749" s="496"/>
      <c r="AC749" s="496"/>
      <c r="AD749" s="188"/>
      <c r="AE749" s="496"/>
      <c r="AF749" s="496"/>
      <c r="AG749" s="188"/>
      <c r="AH749" s="496"/>
      <c r="AI749" s="496"/>
      <c r="AJ749" s="188"/>
      <c r="AK749" s="188"/>
      <c r="AL749" s="359"/>
      <c r="AM749" s="516"/>
      <c r="AN749" s="516"/>
      <c r="AO749" s="974"/>
      <c r="AP749" s="974"/>
      <c r="AQ749" s="50"/>
      <c r="AR749" s="529"/>
      <c r="AS749" s="531"/>
      <c r="AT749" s="567"/>
    </row>
    <row r="750" spans="1:46" s="368" customFormat="1" ht="33" customHeight="1">
      <c r="A750" s="992" t="s">
        <v>1356</v>
      </c>
      <c r="B750" s="1207"/>
      <c r="C750" s="1207"/>
      <c r="D750" s="1207"/>
      <c r="E750" s="1207"/>
      <c r="F750" s="1207"/>
      <c r="G750" s="1207"/>
      <c r="H750" s="1207"/>
      <c r="I750" s="1207"/>
      <c r="J750" s="1207">
        <f>G750*H750*I750</f>
        <v>0</v>
      </c>
      <c r="K750" s="1207"/>
      <c r="L750" s="1207"/>
      <c r="M750" s="1207"/>
      <c r="N750" s="1207"/>
      <c r="O750" s="1207"/>
      <c r="P750" s="1207"/>
      <c r="Q750" s="1207"/>
      <c r="R750" s="1207">
        <f>(K750*L750*M750*N750)+(K750*L750*P750)+O750+(K750*L750*Q750)</f>
        <v>0</v>
      </c>
      <c r="S750" s="1207"/>
      <c r="T750" s="1207"/>
      <c r="U750" s="1207">
        <f>S750*T750</f>
        <v>0</v>
      </c>
      <c r="V750" s="1207"/>
      <c r="W750" s="1207"/>
      <c r="X750" s="1207">
        <f>W750*V750</f>
        <v>0</v>
      </c>
      <c r="Y750" s="1207"/>
      <c r="Z750" s="1207"/>
      <c r="AA750" s="1207">
        <f>Y750*Z750</f>
        <v>0</v>
      </c>
      <c r="AB750" s="1207"/>
      <c r="AC750" s="1207"/>
      <c r="AD750" s="1207">
        <f>AB750*AC750</f>
        <v>0</v>
      </c>
      <c r="AE750" s="1207"/>
      <c r="AF750" s="1207"/>
      <c r="AG750" s="1207">
        <f>AE750*AF750</f>
        <v>0</v>
      </c>
      <c r="AH750" s="1207"/>
      <c r="AI750" s="1207"/>
      <c r="AJ750" s="1207">
        <f>AI750+AH750</f>
        <v>0</v>
      </c>
      <c r="AK750" s="1207"/>
      <c r="AL750" s="1207">
        <f t="shared" si="352"/>
        <v>0</v>
      </c>
      <c r="AM750" s="1207"/>
      <c r="AN750" s="1207"/>
      <c r="AO750" s="1207"/>
      <c r="AP750" s="1207"/>
      <c r="AQ750" s="1207"/>
      <c r="AR750" s="1207"/>
      <c r="AS750" s="1208"/>
      <c r="AT750" s="369"/>
    </row>
    <row r="751" spans="1:46" s="607" customFormat="1" ht="77.25" customHeight="1" thickBot="1">
      <c r="A751" s="987" t="s">
        <v>1357</v>
      </c>
      <c r="B751" s="987" t="s">
        <v>1005</v>
      </c>
      <c r="C751" s="987" t="s">
        <v>1358</v>
      </c>
      <c r="D751" s="987" t="s">
        <v>1359</v>
      </c>
      <c r="E751" s="169">
        <v>2017</v>
      </c>
      <c r="F751" s="65" t="s">
        <v>1003</v>
      </c>
      <c r="G751" s="61"/>
      <c r="H751" s="62"/>
      <c r="I751" s="62"/>
      <c r="J751" s="64">
        <f>G751*H751*I751</f>
        <v>0</v>
      </c>
      <c r="K751" s="63"/>
      <c r="L751" s="62"/>
      <c r="M751" s="62"/>
      <c r="N751" s="62"/>
      <c r="O751" s="62"/>
      <c r="P751" s="62"/>
      <c r="Q751" s="62"/>
      <c r="R751" s="60">
        <f>(K751*L751*M751*N751)+(K751*L751*P751)+O751+(K751*L751*Q751)</f>
        <v>0</v>
      </c>
      <c r="S751" s="61"/>
      <c r="T751" s="61"/>
      <c r="U751" s="60">
        <f>S751*T751</f>
        <v>0</v>
      </c>
      <c r="V751" s="61"/>
      <c r="W751" s="61"/>
      <c r="X751" s="60">
        <f>W751*V751</f>
        <v>0</v>
      </c>
      <c r="Y751" s="61"/>
      <c r="Z751" s="61"/>
      <c r="AA751" s="60">
        <f>Y751*Z751</f>
        <v>0</v>
      </c>
      <c r="AB751" s="61"/>
      <c r="AC751" s="61"/>
      <c r="AD751" s="60">
        <f>AB751*AC751</f>
        <v>0</v>
      </c>
      <c r="AE751" s="61"/>
      <c r="AF751" s="61"/>
      <c r="AG751" s="60">
        <f>AE751*AF751</f>
        <v>0</v>
      </c>
      <c r="AH751" s="61"/>
      <c r="AI751" s="61"/>
      <c r="AJ751" s="60">
        <f>AI751+AH751</f>
        <v>0</v>
      </c>
      <c r="AK751" s="60"/>
      <c r="AL751" s="51">
        <f t="shared" si="352"/>
        <v>0</v>
      </c>
      <c r="AM751" s="548">
        <f>SUM(AL751:AL774)</f>
        <v>0</v>
      </c>
      <c r="AN751" s="548"/>
      <c r="AO751" s="548"/>
      <c r="AP751" s="548">
        <f>AM751-AN751-AO751</f>
        <v>0</v>
      </c>
      <c r="AQ751" s="605"/>
      <c r="AR751" s="522"/>
      <c r="AS751" s="520"/>
      <c r="AT751" s="606"/>
    </row>
    <row r="752" spans="1:46" ht="39" thickBot="1">
      <c r="A752" s="990"/>
      <c r="B752" s="990"/>
      <c r="C752" s="990"/>
      <c r="D752" s="990"/>
      <c r="E752" s="170">
        <v>2017</v>
      </c>
      <c r="F752" s="65" t="s">
        <v>1004</v>
      </c>
      <c r="G752" s="61"/>
      <c r="H752" s="62"/>
      <c r="I752" s="62"/>
      <c r="J752" s="64">
        <f>G752*H752*I752</f>
        <v>0</v>
      </c>
      <c r="K752" s="63"/>
      <c r="L752" s="62"/>
      <c r="M752" s="62"/>
      <c r="N752" s="62"/>
      <c r="O752" s="62"/>
      <c r="P752" s="62"/>
      <c r="Q752" s="62"/>
      <c r="R752" s="60">
        <f>(K752*L752*M752*N752)+(K752*L752*P752)+O752+(K752*L752*Q752)</f>
        <v>0</v>
      </c>
      <c r="S752" s="61"/>
      <c r="T752" s="61"/>
      <c r="U752" s="60">
        <f>S752*T752</f>
        <v>0</v>
      </c>
      <c r="V752" s="61"/>
      <c r="W752" s="61"/>
      <c r="X752" s="60">
        <f>W752*V752</f>
        <v>0</v>
      </c>
      <c r="Y752" s="61"/>
      <c r="Z752" s="61"/>
      <c r="AA752" s="60">
        <f>Y752*Z752</f>
        <v>0</v>
      </c>
      <c r="AB752" s="61"/>
      <c r="AC752" s="61"/>
      <c r="AD752" s="60">
        <f>AB752*AC752</f>
        <v>0</v>
      </c>
      <c r="AE752" s="61"/>
      <c r="AF752" s="61"/>
      <c r="AG752" s="60">
        <f>AE752*AF752</f>
        <v>0</v>
      </c>
      <c r="AH752" s="61"/>
      <c r="AI752" s="61"/>
      <c r="AJ752" s="60">
        <f>AI752+AH752</f>
        <v>0</v>
      </c>
      <c r="AK752" s="60"/>
      <c r="AL752" s="51">
        <f t="shared" si="352"/>
        <v>0</v>
      </c>
      <c r="AM752" s="516"/>
      <c r="AN752" s="516"/>
      <c r="AO752" s="516"/>
      <c r="AP752" s="516"/>
      <c r="AQ752" s="50"/>
      <c r="AR752" s="522"/>
      <c r="AS752" s="520"/>
      <c r="AT752" s="567"/>
    </row>
    <row r="753" spans="1:46" ht="26.25" thickBot="1">
      <c r="A753" s="991"/>
      <c r="B753" s="988"/>
      <c r="C753" s="988"/>
      <c r="D753" s="988"/>
      <c r="E753" s="170">
        <v>2017</v>
      </c>
      <c r="F753" s="65" t="s">
        <v>1007</v>
      </c>
      <c r="G753" s="61"/>
      <c r="H753" s="62"/>
      <c r="I753" s="62"/>
      <c r="J753" s="64">
        <f>G753*H753*I753</f>
        <v>0</v>
      </c>
      <c r="K753" s="63"/>
      <c r="L753" s="62"/>
      <c r="M753" s="62"/>
      <c r="N753" s="62"/>
      <c r="O753" s="62"/>
      <c r="P753" s="62"/>
      <c r="Q753" s="62"/>
      <c r="R753" s="60">
        <f>(K753*L753*M753*N753)+(K753*L753*P753)+O753+(K753*L753*Q753)</f>
        <v>0</v>
      </c>
      <c r="S753" s="61"/>
      <c r="T753" s="61"/>
      <c r="U753" s="60">
        <f>S753*T753</f>
        <v>0</v>
      </c>
      <c r="V753" s="61"/>
      <c r="W753" s="61"/>
      <c r="X753" s="60">
        <f>W753*V753</f>
        <v>0</v>
      </c>
      <c r="Y753" s="61"/>
      <c r="Z753" s="61"/>
      <c r="AA753" s="60">
        <f>Y753*Z753</f>
        <v>0</v>
      </c>
      <c r="AB753" s="61"/>
      <c r="AC753" s="61"/>
      <c r="AD753" s="60">
        <f>AB753*AC753</f>
        <v>0</v>
      </c>
      <c r="AE753" s="61"/>
      <c r="AF753" s="61"/>
      <c r="AG753" s="60">
        <f>AE753*AF753</f>
        <v>0</v>
      </c>
      <c r="AH753" s="61"/>
      <c r="AI753" s="61"/>
      <c r="AJ753" s="60">
        <f>AI753+AH753</f>
        <v>0</v>
      </c>
      <c r="AK753" s="60"/>
      <c r="AL753" s="51">
        <f t="shared" si="352"/>
        <v>0</v>
      </c>
      <c r="AM753" s="516"/>
      <c r="AN753" s="516"/>
      <c r="AO753" s="516"/>
      <c r="AP753" s="516"/>
      <c r="AQ753" s="50"/>
      <c r="AR753" s="522"/>
      <c r="AS753" s="520"/>
      <c r="AT753" s="567"/>
    </row>
    <row r="754" spans="1:46" s="599" customFormat="1" ht="76.5">
      <c r="A754" s="989" t="s">
        <v>1357</v>
      </c>
      <c r="B754" s="990" t="s">
        <v>1011</v>
      </c>
      <c r="C754" s="990" t="s">
        <v>1358</v>
      </c>
      <c r="D754" s="990" t="s">
        <v>1394</v>
      </c>
      <c r="E754" s="170">
        <v>2017</v>
      </c>
      <c r="F754" s="65" t="s">
        <v>1003</v>
      </c>
      <c r="G754" s="61"/>
      <c r="H754" s="62"/>
      <c r="I754" s="62"/>
      <c r="J754" s="64"/>
      <c r="K754" s="63"/>
      <c r="L754" s="62"/>
      <c r="M754" s="62"/>
      <c r="N754" s="62"/>
      <c r="O754" s="62"/>
      <c r="P754" s="62"/>
      <c r="Q754" s="62"/>
      <c r="R754" s="60"/>
      <c r="S754" s="61"/>
      <c r="T754" s="61"/>
      <c r="U754" s="60"/>
      <c r="V754" s="61"/>
      <c r="W754" s="61"/>
      <c r="X754" s="60"/>
      <c r="Y754" s="61"/>
      <c r="Z754" s="61"/>
      <c r="AA754" s="60"/>
      <c r="AB754" s="61"/>
      <c r="AC754" s="61"/>
      <c r="AD754" s="60"/>
      <c r="AE754" s="61"/>
      <c r="AF754" s="61"/>
      <c r="AG754" s="60"/>
      <c r="AH754" s="61"/>
      <c r="AI754" s="61"/>
      <c r="AJ754" s="60"/>
      <c r="AK754" s="60"/>
      <c r="AL754" s="51"/>
      <c r="AM754" s="549"/>
      <c r="AN754" s="549"/>
      <c r="AO754" s="549"/>
      <c r="AP754" s="549"/>
      <c r="AQ754" s="608"/>
      <c r="AR754" s="522"/>
      <c r="AS754" s="520"/>
      <c r="AT754" s="600"/>
    </row>
    <row r="755" spans="1:46" ht="39" thickBot="1">
      <c r="A755" s="990"/>
      <c r="B755" s="990"/>
      <c r="C755" s="990"/>
      <c r="D755" s="990"/>
      <c r="E755" s="505">
        <v>2017</v>
      </c>
      <c r="F755" s="547" t="s">
        <v>1008</v>
      </c>
      <c r="G755" s="134"/>
      <c r="H755" s="335"/>
      <c r="I755" s="335"/>
      <c r="J755" s="337"/>
      <c r="K755" s="336"/>
      <c r="L755" s="335"/>
      <c r="M755" s="335"/>
      <c r="N755" s="335"/>
      <c r="O755" s="335"/>
      <c r="P755" s="335"/>
      <c r="Q755" s="335"/>
      <c r="R755" s="405"/>
      <c r="S755" s="134"/>
      <c r="T755" s="134"/>
      <c r="U755" s="129"/>
      <c r="V755" s="134"/>
      <c r="W755" s="134"/>
      <c r="X755" s="129"/>
      <c r="Y755" s="134"/>
      <c r="Z755" s="134"/>
      <c r="AA755" s="129"/>
      <c r="AB755" s="134"/>
      <c r="AC755" s="134"/>
      <c r="AD755" s="129"/>
      <c r="AE755" s="134"/>
      <c r="AF755" s="134"/>
      <c r="AG755" s="129"/>
      <c r="AH755" s="134"/>
      <c r="AI755" s="134"/>
      <c r="AJ755" s="129"/>
      <c r="AK755" s="129"/>
      <c r="AL755" s="345"/>
      <c r="AM755" s="516"/>
      <c r="AN755" s="516"/>
      <c r="AO755" s="516"/>
      <c r="AP755" s="516"/>
      <c r="AQ755" s="50"/>
      <c r="AR755" s="537"/>
      <c r="AS755" s="542"/>
      <c r="AT755" s="567"/>
    </row>
    <row r="756" spans="1:46" ht="90.75" customHeight="1" thickBot="1">
      <c r="A756" s="990"/>
      <c r="B756" s="990"/>
      <c r="C756" s="990"/>
      <c r="D756" s="990"/>
      <c r="E756" s="170">
        <v>2018</v>
      </c>
      <c r="F756" s="65" t="s">
        <v>1009</v>
      </c>
      <c r="G756" s="61"/>
      <c r="H756" s="62"/>
      <c r="I756" s="62"/>
      <c r="J756" s="64"/>
      <c r="K756" s="63"/>
      <c r="L756" s="62"/>
      <c r="M756" s="62"/>
      <c r="N756" s="62"/>
      <c r="O756" s="62"/>
      <c r="P756" s="62"/>
      <c r="Q756" s="62"/>
      <c r="R756" s="52"/>
      <c r="S756" s="61"/>
      <c r="T756" s="61"/>
      <c r="U756" s="60"/>
      <c r="V756" s="61"/>
      <c r="W756" s="61"/>
      <c r="X756" s="60"/>
      <c r="Y756" s="61"/>
      <c r="Z756" s="61"/>
      <c r="AA756" s="60"/>
      <c r="AB756" s="61"/>
      <c r="AC756" s="61"/>
      <c r="AD756" s="60"/>
      <c r="AE756" s="61"/>
      <c r="AF756" s="61"/>
      <c r="AG756" s="60"/>
      <c r="AH756" s="61"/>
      <c r="AI756" s="61"/>
      <c r="AJ756" s="60"/>
      <c r="AK756" s="60"/>
      <c r="AL756" s="51"/>
      <c r="AM756" s="516"/>
      <c r="AN756" s="516"/>
      <c r="AO756" s="516"/>
      <c r="AP756" s="516"/>
      <c r="AQ756" s="50"/>
      <c r="AR756" s="522"/>
      <c r="AS756" s="520"/>
      <c r="AT756" s="567"/>
    </row>
    <row r="757" spans="1:46" ht="26.25" thickBot="1">
      <c r="A757" s="991"/>
      <c r="B757" s="990"/>
      <c r="C757" s="990"/>
      <c r="D757" s="990"/>
      <c r="E757" s="170">
        <v>2018</v>
      </c>
      <c r="F757" s="65" t="s">
        <v>1010</v>
      </c>
      <c r="G757" s="61"/>
      <c r="H757" s="62"/>
      <c r="I757" s="62"/>
      <c r="J757" s="64"/>
      <c r="K757" s="63"/>
      <c r="L757" s="62"/>
      <c r="M757" s="62"/>
      <c r="N757" s="62"/>
      <c r="O757" s="62"/>
      <c r="P757" s="62"/>
      <c r="Q757" s="62"/>
      <c r="R757" s="52"/>
      <c r="S757" s="61"/>
      <c r="T757" s="61"/>
      <c r="U757" s="60"/>
      <c r="V757" s="61"/>
      <c r="W757" s="61"/>
      <c r="X757" s="60"/>
      <c r="Y757" s="61"/>
      <c r="Z757" s="61"/>
      <c r="AA757" s="60"/>
      <c r="AB757" s="61"/>
      <c r="AC757" s="61"/>
      <c r="AD757" s="60"/>
      <c r="AE757" s="61"/>
      <c r="AF757" s="61"/>
      <c r="AG757" s="60"/>
      <c r="AH757" s="61"/>
      <c r="AI757" s="61"/>
      <c r="AJ757" s="60"/>
      <c r="AK757" s="60"/>
      <c r="AL757" s="51"/>
      <c r="AM757" s="516"/>
      <c r="AN757" s="516"/>
      <c r="AO757" s="516"/>
      <c r="AP757" s="516"/>
      <c r="AQ757" s="50"/>
      <c r="AR757" s="522"/>
      <c r="AS757" s="520"/>
      <c r="AT757" s="567"/>
    </row>
    <row r="758" spans="1:46" ht="39" thickBot="1">
      <c r="A758" s="989" t="s">
        <v>1361</v>
      </c>
      <c r="B758" s="989" t="s">
        <v>1015</v>
      </c>
      <c r="C758" s="989" t="s">
        <v>1362</v>
      </c>
      <c r="D758" s="989" t="s">
        <v>1394</v>
      </c>
      <c r="E758" s="170">
        <v>2017</v>
      </c>
      <c r="F758" s="71" t="s">
        <v>1012</v>
      </c>
      <c r="G758" s="67"/>
      <c r="H758" s="68"/>
      <c r="I758" s="68"/>
      <c r="J758" s="70">
        <f>G758*H758*I758</f>
        <v>0</v>
      </c>
      <c r="K758" s="69"/>
      <c r="L758" s="68"/>
      <c r="M758" s="68"/>
      <c r="N758" s="68"/>
      <c r="O758" s="68"/>
      <c r="P758" s="68"/>
      <c r="Q758" s="68"/>
      <c r="R758" s="66">
        <f>(K758*L758*M758*N758)+(K758*L758*P758)+O758+(K758*L758*Q758)</f>
        <v>0</v>
      </c>
      <c r="S758" s="67"/>
      <c r="T758" s="67"/>
      <c r="U758" s="66">
        <f>S758*T758</f>
        <v>0</v>
      </c>
      <c r="V758" s="67"/>
      <c r="W758" s="67"/>
      <c r="X758" s="66">
        <f>W758*V758</f>
        <v>0</v>
      </c>
      <c r="Y758" s="67"/>
      <c r="Z758" s="67"/>
      <c r="AA758" s="66">
        <f>Y758*Z758</f>
        <v>0</v>
      </c>
      <c r="AB758" s="67"/>
      <c r="AC758" s="67"/>
      <c r="AD758" s="66">
        <f>AB758*AC758</f>
        <v>0</v>
      </c>
      <c r="AE758" s="67"/>
      <c r="AF758" s="67"/>
      <c r="AG758" s="66">
        <f>AE758*AF758</f>
        <v>0</v>
      </c>
      <c r="AH758" s="67"/>
      <c r="AI758" s="67"/>
      <c r="AJ758" s="66">
        <f>AI758+AH758</f>
        <v>0</v>
      </c>
      <c r="AK758" s="66"/>
      <c r="AL758" s="51">
        <f t="shared" ref="AL758:AL760" si="353">AJ758+AG758+AD758+AA758+X758+U758+R758+J758+AK758</f>
        <v>0</v>
      </c>
      <c r="AM758" s="515">
        <f>SUM(AL758:AL792)</f>
        <v>0</v>
      </c>
      <c r="AN758" s="515"/>
      <c r="AO758" s="515"/>
      <c r="AP758" s="515">
        <f>AM758-AN758-AO758</f>
        <v>0</v>
      </c>
      <c r="AQ758" s="50"/>
      <c r="AR758" s="522"/>
      <c r="AS758" s="520"/>
      <c r="AT758" s="567"/>
    </row>
    <row r="759" spans="1:46" ht="64.5" thickBot="1">
      <c r="A759" s="990"/>
      <c r="B759" s="990"/>
      <c r="C759" s="990"/>
      <c r="D759" s="990"/>
      <c r="E759" s="170">
        <v>2017</v>
      </c>
      <c r="F759" s="65" t="s">
        <v>1016</v>
      </c>
      <c r="G759" s="61"/>
      <c r="H759" s="62"/>
      <c r="I759" s="62"/>
      <c r="J759" s="64">
        <f>G759*H759*I759</f>
        <v>0</v>
      </c>
      <c r="K759" s="63"/>
      <c r="L759" s="62"/>
      <c r="M759" s="62"/>
      <c r="N759" s="62"/>
      <c r="O759" s="62"/>
      <c r="P759" s="62"/>
      <c r="Q759" s="62"/>
      <c r="R759" s="60">
        <f>(K759*L759*M759*N759)+(K759*L759*P759)+O759+(K759*L759*Q759)</f>
        <v>0</v>
      </c>
      <c r="S759" s="61"/>
      <c r="T759" s="61"/>
      <c r="U759" s="60">
        <f>S759*T759</f>
        <v>0</v>
      </c>
      <c r="V759" s="61"/>
      <c r="W759" s="61"/>
      <c r="X759" s="60">
        <f>W759*V759</f>
        <v>0</v>
      </c>
      <c r="Y759" s="61"/>
      <c r="Z759" s="61"/>
      <c r="AA759" s="60">
        <f>Y759*Z759</f>
        <v>0</v>
      </c>
      <c r="AB759" s="61"/>
      <c r="AC759" s="61"/>
      <c r="AD759" s="60">
        <f>AB759*AC759</f>
        <v>0</v>
      </c>
      <c r="AE759" s="61"/>
      <c r="AF759" s="61"/>
      <c r="AG759" s="60">
        <f>AE759*AF759</f>
        <v>0</v>
      </c>
      <c r="AH759" s="61"/>
      <c r="AI759" s="61"/>
      <c r="AJ759" s="60">
        <f>AI759+AH759</f>
        <v>0</v>
      </c>
      <c r="AK759" s="60"/>
      <c r="AL759" s="51">
        <f t="shared" si="353"/>
        <v>0</v>
      </c>
      <c r="AM759" s="516"/>
      <c r="AN759" s="516"/>
      <c r="AO759" s="516"/>
      <c r="AP759" s="516"/>
      <c r="AQ759" s="50"/>
      <c r="AR759" s="522"/>
      <c r="AS759" s="520"/>
      <c r="AT759" s="567"/>
    </row>
    <row r="760" spans="1:46" ht="51.75" thickBot="1">
      <c r="A760" s="990"/>
      <c r="B760" s="990"/>
      <c r="C760" s="990"/>
      <c r="D760" s="990"/>
      <c r="E760" s="170">
        <v>2017</v>
      </c>
      <c r="F760" s="65" t="s">
        <v>1013</v>
      </c>
      <c r="G760" s="61"/>
      <c r="H760" s="62"/>
      <c r="I760" s="62"/>
      <c r="J760" s="64">
        <f>G760*H760*I760</f>
        <v>0</v>
      </c>
      <c r="K760" s="63"/>
      <c r="L760" s="62"/>
      <c r="M760" s="62"/>
      <c r="N760" s="62"/>
      <c r="O760" s="62"/>
      <c r="P760" s="62"/>
      <c r="Q760" s="62"/>
      <c r="R760" s="60">
        <f>(K760*L760*M760*N760)+(K760*L760*P760)+O760+(K760*L760*Q760)</f>
        <v>0</v>
      </c>
      <c r="S760" s="61"/>
      <c r="T760" s="61"/>
      <c r="U760" s="60">
        <f>S760*T760</f>
        <v>0</v>
      </c>
      <c r="V760" s="61"/>
      <c r="W760" s="61"/>
      <c r="X760" s="60">
        <f>W760*V760</f>
        <v>0</v>
      </c>
      <c r="Y760" s="61"/>
      <c r="Z760" s="61"/>
      <c r="AA760" s="60">
        <f>Y760*Z760</f>
        <v>0</v>
      </c>
      <c r="AB760" s="61"/>
      <c r="AC760" s="61"/>
      <c r="AD760" s="60">
        <f>AB760*AC760</f>
        <v>0</v>
      </c>
      <c r="AE760" s="61"/>
      <c r="AF760" s="61"/>
      <c r="AG760" s="60">
        <f>AE760*AF760</f>
        <v>0</v>
      </c>
      <c r="AH760" s="61"/>
      <c r="AI760" s="61"/>
      <c r="AJ760" s="60">
        <f>AI760+AH760</f>
        <v>0</v>
      </c>
      <c r="AK760" s="60"/>
      <c r="AL760" s="51">
        <f t="shared" si="353"/>
        <v>0</v>
      </c>
      <c r="AM760" s="516"/>
      <c r="AN760" s="516"/>
      <c r="AO760" s="516"/>
      <c r="AP760" s="516"/>
      <c r="AQ760" s="50"/>
      <c r="AR760" s="522"/>
      <c r="AS760" s="520"/>
      <c r="AT760" s="567"/>
    </row>
    <row r="761" spans="1:46" ht="67.5" customHeight="1" thickBot="1">
      <c r="A761" s="990"/>
      <c r="B761" s="990"/>
      <c r="C761" s="990"/>
      <c r="D761" s="990"/>
      <c r="E761" s="170">
        <v>2017</v>
      </c>
      <c r="F761" s="65" t="s">
        <v>1017</v>
      </c>
      <c r="G761" s="61"/>
      <c r="H761" s="62"/>
      <c r="I761" s="62"/>
      <c r="J761" s="64"/>
      <c r="K761" s="63"/>
      <c r="L761" s="62"/>
      <c r="M761" s="62"/>
      <c r="N761" s="62"/>
      <c r="O761" s="62"/>
      <c r="P761" s="62"/>
      <c r="Q761" s="62"/>
      <c r="R761" s="52"/>
      <c r="S761" s="61"/>
      <c r="T761" s="61"/>
      <c r="U761" s="60"/>
      <c r="V761" s="61"/>
      <c r="W761" s="61"/>
      <c r="X761" s="60"/>
      <c r="Y761" s="61"/>
      <c r="Z761" s="61"/>
      <c r="AA761" s="60"/>
      <c r="AB761" s="61"/>
      <c r="AC761" s="61"/>
      <c r="AD761" s="60"/>
      <c r="AE761" s="61"/>
      <c r="AF761" s="61"/>
      <c r="AG761" s="60"/>
      <c r="AH761" s="61"/>
      <c r="AI761" s="61"/>
      <c r="AJ761" s="60"/>
      <c r="AK761" s="60"/>
      <c r="AL761" s="51"/>
      <c r="AM761" s="516"/>
      <c r="AN761" s="516"/>
      <c r="AO761" s="516"/>
      <c r="AP761" s="516"/>
      <c r="AQ761" s="50"/>
      <c r="AR761" s="522"/>
      <c r="AS761" s="520"/>
      <c r="AT761" s="567"/>
    </row>
    <row r="762" spans="1:46" ht="26.25" thickBot="1">
      <c r="A762" s="991"/>
      <c r="B762" s="991"/>
      <c r="C762" s="991"/>
      <c r="D762" s="991"/>
      <c r="E762" s="170">
        <v>2018</v>
      </c>
      <c r="F762" s="65" t="s">
        <v>1014</v>
      </c>
      <c r="G762" s="61"/>
      <c r="H762" s="62"/>
      <c r="I762" s="62"/>
      <c r="J762" s="64"/>
      <c r="K762" s="63"/>
      <c r="L762" s="62"/>
      <c r="M762" s="62"/>
      <c r="N762" s="62"/>
      <c r="O762" s="62"/>
      <c r="P762" s="62"/>
      <c r="Q762" s="62"/>
      <c r="R762" s="52"/>
      <c r="S762" s="61"/>
      <c r="T762" s="61"/>
      <c r="U762" s="60"/>
      <c r="V762" s="61"/>
      <c r="W762" s="61"/>
      <c r="X762" s="60"/>
      <c r="Y762" s="61"/>
      <c r="Z762" s="61"/>
      <c r="AA762" s="60"/>
      <c r="AB762" s="61"/>
      <c r="AC762" s="61"/>
      <c r="AD762" s="60"/>
      <c r="AE762" s="61"/>
      <c r="AF762" s="61"/>
      <c r="AG762" s="60"/>
      <c r="AH762" s="61"/>
      <c r="AI762" s="61"/>
      <c r="AJ762" s="60"/>
      <c r="AK762" s="60"/>
      <c r="AL762" s="51"/>
      <c r="AM762" s="516"/>
      <c r="AN762" s="516"/>
      <c r="AO762" s="516"/>
      <c r="AP762" s="516"/>
      <c r="AQ762" s="50"/>
      <c r="AR762" s="522"/>
      <c r="AS762" s="520"/>
      <c r="AT762" s="567"/>
    </row>
    <row r="763" spans="1:46" ht="51.75" thickBot="1">
      <c r="A763" s="989" t="s">
        <v>1361</v>
      </c>
      <c r="B763" s="989" t="s">
        <v>1021</v>
      </c>
      <c r="C763" s="989" t="s">
        <v>1362</v>
      </c>
      <c r="D763" s="989" t="s">
        <v>1360</v>
      </c>
      <c r="E763" s="170">
        <v>2017</v>
      </c>
      <c r="F763" s="71" t="s">
        <v>1018</v>
      </c>
      <c r="G763" s="67"/>
      <c r="H763" s="68"/>
      <c r="I763" s="68"/>
      <c r="J763" s="70">
        <f>G763*H763*I763</f>
        <v>0</v>
      </c>
      <c r="K763" s="69"/>
      <c r="L763" s="68"/>
      <c r="M763" s="68"/>
      <c r="N763" s="68"/>
      <c r="O763" s="68"/>
      <c r="P763" s="68"/>
      <c r="Q763" s="68"/>
      <c r="R763" s="66">
        <f>(K763*L763*M763*N763)+(K763*L763*P763)+O763+(K763*L763*Q763)</f>
        <v>0</v>
      </c>
      <c r="S763" s="67"/>
      <c r="T763" s="67"/>
      <c r="U763" s="66">
        <f>S763*T763</f>
        <v>0</v>
      </c>
      <c r="V763" s="67"/>
      <c r="W763" s="67"/>
      <c r="X763" s="66">
        <f>W763*V763</f>
        <v>0</v>
      </c>
      <c r="Y763" s="67"/>
      <c r="Z763" s="67"/>
      <c r="AA763" s="66">
        <f>Y763*Z763</f>
        <v>0</v>
      </c>
      <c r="AB763" s="67"/>
      <c r="AC763" s="67"/>
      <c r="AD763" s="66">
        <f>AB763*AC763</f>
        <v>0</v>
      </c>
      <c r="AE763" s="67"/>
      <c r="AF763" s="67"/>
      <c r="AG763" s="66">
        <f>AE763*AF763</f>
        <v>0</v>
      </c>
      <c r="AH763" s="67"/>
      <c r="AI763" s="67"/>
      <c r="AJ763" s="66">
        <f>AI763+AH763</f>
        <v>0</v>
      </c>
      <c r="AK763" s="66"/>
      <c r="AL763" s="51">
        <f t="shared" ref="AL763:AL765" si="354">AJ763+AG763+AD763+AA763+X763+U763+R763+J763+AK763</f>
        <v>0</v>
      </c>
      <c r="AM763" s="515"/>
      <c r="AN763" s="515"/>
      <c r="AO763" s="964">
        <v>73000</v>
      </c>
      <c r="AP763" s="964">
        <f>AM763-AN763-AO763</f>
        <v>-73000</v>
      </c>
      <c r="AQ763" s="50"/>
      <c r="AR763" s="522"/>
      <c r="AS763" s="520"/>
      <c r="AT763" s="567"/>
    </row>
    <row r="764" spans="1:46" ht="30" customHeight="1" thickBot="1">
      <c r="A764" s="990"/>
      <c r="B764" s="990"/>
      <c r="C764" s="990"/>
      <c r="D764" s="990"/>
      <c r="E764" s="170">
        <v>2017</v>
      </c>
      <c r="F764" s="65" t="s">
        <v>1023</v>
      </c>
      <c r="G764" s="61"/>
      <c r="H764" s="62"/>
      <c r="I764" s="62"/>
      <c r="J764" s="64">
        <f>G764*H764*I764</f>
        <v>0</v>
      </c>
      <c r="K764" s="63"/>
      <c r="L764" s="62"/>
      <c r="M764" s="62"/>
      <c r="N764" s="62"/>
      <c r="O764" s="62"/>
      <c r="P764" s="62"/>
      <c r="Q764" s="62"/>
      <c r="R764" s="60">
        <f>(K764*L764*M764*N764)+(K764*L764*P764)+O764+(K764*L764*Q764)</f>
        <v>0</v>
      </c>
      <c r="S764" s="61"/>
      <c r="T764" s="61"/>
      <c r="U764" s="60">
        <f>S764*T764</f>
        <v>0</v>
      </c>
      <c r="V764" s="61"/>
      <c r="W764" s="61"/>
      <c r="X764" s="60">
        <f>W764*V764</f>
        <v>0</v>
      </c>
      <c r="Y764" s="61"/>
      <c r="Z764" s="61"/>
      <c r="AA764" s="60">
        <f>Y764*Z764</f>
        <v>0</v>
      </c>
      <c r="AB764" s="61"/>
      <c r="AC764" s="61"/>
      <c r="AD764" s="60">
        <f>AB764*AC764</f>
        <v>0</v>
      </c>
      <c r="AE764" s="61"/>
      <c r="AF764" s="61"/>
      <c r="AG764" s="60">
        <f>AE764*AF764</f>
        <v>0</v>
      </c>
      <c r="AH764" s="61"/>
      <c r="AI764" s="61"/>
      <c r="AJ764" s="60">
        <f>AI764+AH764</f>
        <v>0</v>
      </c>
      <c r="AK764" s="60"/>
      <c r="AL764" s="51">
        <f t="shared" si="354"/>
        <v>0</v>
      </c>
      <c r="AM764" s="516"/>
      <c r="AN764" s="516"/>
      <c r="AO764" s="965"/>
      <c r="AP764" s="965"/>
      <c r="AQ764" s="50"/>
      <c r="AR764" s="522"/>
      <c r="AS764" s="520"/>
      <c r="AT764" s="567"/>
    </row>
    <row r="765" spans="1:46" ht="16.5" customHeight="1" thickBot="1">
      <c r="A765" s="990"/>
      <c r="B765" s="990"/>
      <c r="C765" s="990"/>
      <c r="D765" s="990"/>
      <c r="E765" s="170">
        <v>2017</v>
      </c>
      <c r="F765" s="65" t="s">
        <v>1024</v>
      </c>
      <c r="G765" s="61"/>
      <c r="H765" s="62"/>
      <c r="I765" s="62"/>
      <c r="J765" s="64">
        <f>G765*H765*I765</f>
        <v>0</v>
      </c>
      <c r="K765" s="63"/>
      <c r="L765" s="62"/>
      <c r="M765" s="62"/>
      <c r="N765" s="62"/>
      <c r="O765" s="62"/>
      <c r="P765" s="62"/>
      <c r="Q765" s="62"/>
      <c r="R765" s="60">
        <f>(K765*L765*M765*N765)+(K765*L765*P765)+O765+(K765*L765*Q765)</f>
        <v>0</v>
      </c>
      <c r="S765" s="61"/>
      <c r="T765" s="61"/>
      <c r="U765" s="60">
        <f>S765*T765</f>
        <v>0</v>
      </c>
      <c r="V765" s="61"/>
      <c r="W765" s="61"/>
      <c r="X765" s="60">
        <f>W765*V765</f>
        <v>0</v>
      </c>
      <c r="Y765" s="61"/>
      <c r="Z765" s="61"/>
      <c r="AA765" s="60">
        <f>Y765*Z765</f>
        <v>0</v>
      </c>
      <c r="AB765" s="61"/>
      <c r="AC765" s="61"/>
      <c r="AD765" s="60">
        <f>AB765*AC765</f>
        <v>0</v>
      </c>
      <c r="AE765" s="61"/>
      <c r="AF765" s="61"/>
      <c r="AG765" s="60">
        <f>AE765*AF765</f>
        <v>0</v>
      </c>
      <c r="AH765" s="61"/>
      <c r="AI765" s="61"/>
      <c r="AJ765" s="60">
        <f>AI765+AH765</f>
        <v>0</v>
      </c>
      <c r="AK765" s="60"/>
      <c r="AL765" s="51">
        <f t="shared" si="354"/>
        <v>0</v>
      </c>
      <c r="AM765" s="516"/>
      <c r="AN765" s="516"/>
      <c r="AO765" s="965"/>
      <c r="AP765" s="965"/>
      <c r="AQ765" s="50"/>
      <c r="AR765" s="522"/>
      <c r="AS765" s="520"/>
      <c r="AT765" s="567"/>
    </row>
    <row r="766" spans="1:46" ht="67.5" customHeight="1" thickBot="1">
      <c r="A766" s="990"/>
      <c r="B766" s="990"/>
      <c r="C766" s="990"/>
      <c r="D766" s="990"/>
      <c r="E766" s="170">
        <v>2017</v>
      </c>
      <c r="F766" s="65" t="s">
        <v>1363</v>
      </c>
      <c r="G766" s="61"/>
      <c r="H766" s="62"/>
      <c r="I766" s="62"/>
      <c r="J766" s="64"/>
      <c r="K766" s="63"/>
      <c r="L766" s="62"/>
      <c r="M766" s="62"/>
      <c r="N766" s="62"/>
      <c r="O766" s="62"/>
      <c r="P766" s="62"/>
      <c r="Q766" s="62"/>
      <c r="R766" s="52"/>
      <c r="S766" s="61"/>
      <c r="T766" s="61"/>
      <c r="U766" s="60"/>
      <c r="V766" s="61"/>
      <c r="W766" s="61"/>
      <c r="X766" s="60"/>
      <c r="Y766" s="61"/>
      <c r="Z766" s="61"/>
      <c r="AA766" s="60"/>
      <c r="AB766" s="61"/>
      <c r="AC766" s="61"/>
      <c r="AD766" s="60"/>
      <c r="AE766" s="61"/>
      <c r="AF766" s="61"/>
      <c r="AG766" s="60"/>
      <c r="AH766" s="61"/>
      <c r="AI766" s="61"/>
      <c r="AJ766" s="60"/>
      <c r="AK766" s="60"/>
      <c r="AL766" s="51"/>
      <c r="AM766" s="516"/>
      <c r="AN766" s="516"/>
      <c r="AO766" s="965"/>
      <c r="AP766" s="965"/>
      <c r="AQ766" s="50"/>
      <c r="AR766" s="522"/>
      <c r="AS766" s="520"/>
      <c r="AT766" s="567"/>
    </row>
    <row r="767" spans="1:46" ht="39" thickBot="1">
      <c r="A767" s="990"/>
      <c r="B767" s="990"/>
      <c r="C767" s="990"/>
      <c r="D767" s="990"/>
      <c r="E767" s="170">
        <v>2017</v>
      </c>
      <c r="F767" s="65" t="s">
        <v>1019</v>
      </c>
      <c r="G767" s="61"/>
      <c r="H767" s="62"/>
      <c r="I767" s="62"/>
      <c r="J767" s="64"/>
      <c r="K767" s="63"/>
      <c r="L767" s="62"/>
      <c r="M767" s="62"/>
      <c r="N767" s="62"/>
      <c r="O767" s="62"/>
      <c r="P767" s="62"/>
      <c r="Q767" s="62"/>
      <c r="R767" s="52"/>
      <c r="S767" s="61"/>
      <c r="T767" s="61"/>
      <c r="U767" s="60"/>
      <c r="V767" s="61"/>
      <c r="W767" s="61"/>
      <c r="X767" s="60"/>
      <c r="Y767" s="61"/>
      <c r="Z767" s="61"/>
      <c r="AA767" s="60"/>
      <c r="AB767" s="61"/>
      <c r="AC767" s="61"/>
      <c r="AD767" s="60"/>
      <c r="AE767" s="61"/>
      <c r="AF767" s="61"/>
      <c r="AG767" s="60"/>
      <c r="AH767" s="61"/>
      <c r="AI767" s="61"/>
      <c r="AJ767" s="60"/>
      <c r="AK767" s="60"/>
      <c r="AL767" s="51"/>
      <c r="AM767" s="516"/>
      <c r="AN767" s="516"/>
      <c r="AO767" s="965"/>
      <c r="AP767" s="965"/>
      <c r="AQ767" s="50"/>
      <c r="AR767" s="522"/>
      <c r="AS767" s="520"/>
      <c r="AT767" s="567"/>
    </row>
    <row r="768" spans="1:46" ht="30" customHeight="1" thickBot="1">
      <c r="A768" s="990"/>
      <c r="B768" s="990"/>
      <c r="C768" s="990"/>
      <c r="D768" s="990"/>
      <c r="E768" s="170">
        <v>2017</v>
      </c>
      <c r="F768" s="65" t="s">
        <v>1037</v>
      </c>
      <c r="G768" s="61"/>
      <c r="H768" s="62"/>
      <c r="I768" s="62"/>
      <c r="J768" s="64"/>
      <c r="K768" s="63"/>
      <c r="L768" s="62"/>
      <c r="M768" s="62"/>
      <c r="N768" s="62"/>
      <c r="O768" s="62"/>
      <c r="P768" s="62"/>
      <c r="Q768" s="62"/>
      <c r="R768" s="52"/>
      <c r="S768" s="61"/>
      <c r="T768" s="61"/>
      <c r="U768" s="60"/>
      <c r="V768" s="61"/>
      <c r="W768" s="61"/>
      <c r="X768" s="60"/>
      <c r="Y768" s="61"/>
      <c r="Z768" s="61"/>
      <c r="AA768" s="60"/>
      <c r="AB768" s="61"/>
      <c r="AC768" s="61"/>
      <c r="AD768" s="60"/>
      <c r="AE768" s="61"/>
      <c r="AF768" s="61"/>
      <c r="AG768" s="60"/>
      <c r="AH768" s="61"/>
      <c r="AI768" s="61"/>
      <c r="AJ768" s="60"/>
      <c r="AK768" s="60"/>
      <c r="AL768" s="51"/>
      <c r="AM768" s="516"/>
      <c r="AN768" s="516"/>
      <c r="AO768" s="965"/>
      <c r="AP768" s="965"/>
      <c r="AQ768" s="50"/>
      <c r="AR768" s="522"/>
      <c r="AS768" s="520"/>
      <c r="AT768" s="567"/>
    </row>
    <row r="769" spans="1:46" ht="76.5" customHeight="1" thickBot="1">
      <c r="A769" s="990"/>
      <c r="B769" s="990"/>
      <c r="C769" s="990"/>
      <c r="D769" s="990"/>
      <c r="E769" s="170">
        <v>2017</v>
      </c>
      <c r="F769" s="65" t="s">
        <v>1165</v>
      </c>
      <c r="G769" s="61"/>
      <c r="H769" s="62"/>
      <c r="I769" s="62"/>
      <c r="J769" s="64"/>
      <c r="K769" s="63"/>
      <c r="L769" s="62"/>
      <c r="M769" s="62"/>
      <c r="N769" s="62"/>
      <c r="O769" s="62"/>
      <c r="P769" s="62"/>
      <c r="Q769" s="62"/>
      <c r="R769" s="52"/>
      <c r="S769" s="61"/>
      <c r="T769" s="61"/>
      <c r="U769" s="60"/>
      <c r="V769" s="61"/>
      <c r="W769" s="61"/>
      <c r="X769" s="60"/>
      <c r="Y769" s="61"/>
      <c r="Z769" s="61"/>
      <c r="AA769" s="60"/>
      <c r="AB769" s="61"/>
      <c r="AC769" s="61"/>
      <c r="AD769" s="60"/>
      <c r="AE769" s="61"/>
      <c r="AF769" s="61"/>
      <c r="AG769" s="60"/>
      <c r="AH769" s="61"/>
      <c r="AI769" s="61"/>
      <c r="AJ769" s="60"/>
      <c r="AK769" s="60"/>
      <c r="AL769" s="51"/>
      <c r="AM769" s="516"/>
      <c r="AN769" s="516"/>
      <c r="AO769" s="965"/>
      <c r="AP769" s="965"/>
      <c r="AQ769" s="50"/>
      <c r="AR769" s="522"/>
      <c r="AS769" s="520"/>
      <c r="AT769" s="567"/>
    </row>
    <row r="770" spans="1:46" ht="12.75">
      <c r="A770" s="990"/>
      <c r="B770" s="990"/>
      <c r="C770" s="990"/>
      <c r="D770" s="990"/>
      <c r="E770" s="170">
        <v>2017</v>
      </c>
      <c r="F770" s="65" t="s">
        <v>1025</v>
      </c>
      <c r="G770" s="61"/>
      <c r="H770" s="62"/>
      <c r="I770" s="62"/>
      <c r="J770" s="64"/>
      <c r="K770" s="63"/>
      <c r="L770" s="62"/>
      <c r="M770" s="62"/>
      <c r="N770" s="62"/>
      <c r="O770" s="62"/>
      <c r="P770" s="62"/>
      <c r="Q770" s="62"/>
      <c r="R770" s="52"/>
      <c r="S770" s="61"/>
      <c r="T770" s="61"/>
      <c r="U770" s="60"/>
      <c r="V770" s="61"/>
      <c r="W770" s="61"/>
      <c r="X770" s="60"/>
      <c r="Y770" s="61"/>
      <c r="Z770" s="61"/>
      <c r="AA770" s="60"/>
      <c r="AB770" s="61"/>
      <c r="AC770" s="61"/>
      <c r="AD770" s="60"/>
      <c r="AE770" s="61"/>
      <c r="AF770" s="61"/>
      <c r="AG770" s="60"/>
      <c r="AH770" s="61"/>
      <c r="AI770" s="61"/>
      <c r="AJ770" s="60"/>
      <c r="AK770" s="60"/>
      <c r="AL770" s="51"/>
      <c r="AM770" s="516"/>
      <c r="AN770" s="516"/>
      <c r="AO770" s="965"/>
      <c r="AP770" s="965"/>
      <c r="AQ770" s="50"/>
      <c r="AR770" s="522"/>
      <c r="AS770" s="520"/>
      <c r="AT770" s="567"/>
    </row>
    <row r="771" spans="1:46" ht="25.5" customHeight="1">
      <c r="A771" s="990"/>
      <c r="B771" s="990"/>
      <c r="C771" s="990"/>
      <c r="D771" s="990"/>
      <c r="E771" s="169">
        <v>2018</v>
      </c>
      <c r="F771" s="65" t="s">
        <v>1014</v>
      </c>
      <c r="G771" s="61"/>
      <c r="H771" s="62"/>
      <c r="I771" s="62"/>
      <c r="J771" s="64"/>
      <c r="K771" s="63"/>
      <c r="L771" s="62"/>
      <c r="M771" s="62"/>
      <c r="N771" s="62"/>
      <c r="O771" s="62"/>
      <c r="P771" s="62"/>
      <c r="Q771" s="62"/>
      <c r="R771" s="52"/>
      <c r="S771" s="61"/>
      <c r="T771" s="61"/>
      <c r="U771" s="60"/>
      <c r="V771" s="61"/>
      <c r="W771" s="61"/>
      <c r="X771" s="60"/>
      <c r="Y771" s="61"/>
      <c r="Z771" s="61"/>
      <c r="AA771" s="60"/>
      <c r="AB771" s="61"/>
      <c r="AC771" s="61"/>
      <c r="AD771" s="60"/>
      <c r="AE771" s="61"/>
      <c r="AF771" s="61"/>
      <c r="AG771" s="60"/>
      <c r="AH771" s="61"/>
      <c r="AI771" s="61"/>
      <c r="AJ771" s="60"/>
      <c r="AK771" s="60"/>
      <c r="AL771" s="51"/>
      <c r="AM771" s="516"/>
      <c r="AN771" s="516"/>
      <c r="AO771" s="965"/>
      <c r="AP771" s="965"/>
      <c r="AQ771" s="50"/>
      <c r="AR771" s="522"/>
      <c r="AS771" s="520"/>
      <c r="AT771" s="567"/>
    </row>
    <row r="772" spans="1:46" ht="12.75">
      <c r="A772" s="990"/>
      <c r="B772" s="990"/>
      <c r="C772" s="990"/>
      <c r="D772" s="990"/>
      <c r="E772" s="169">
        <v>2018</v>
      </c>
      <c r="F772" s="65" t="s">
        <v>1020</v>
      </c>
      <c r="G772" s="61"/>
      <c r="H772" s="62"/>
      <c r="I772" s="62"/>
      <c r="J772" s="64"/>
      <c r="K772" s="63"/>
      <c r="L772" s="62"/>
      <c r="M772" s="62"/>
      <c r="N772" s="62"/>
      <c r="O772" s="62"/>
      <c r="P772" s="62"/>
      <c r="Q772" s="62"/>
      <c r="R772" s="52"/>
      <c r="S772" s="61"/>
      <c r="T772" s="61"/>
      <c r="U772" s="60"/>
      <c r="V772" s="61"/>
      <c r="W772" s="61"/>
      <c r="X772" s="60"/>
      <c r="Y772" s="61"/>
      <c r="Z772" s="61"/>
      <c r="AA772" s="60"/>
      <c r="AB772" s="61"/>
      <c r="AC772" s="61"/>
      <c r="AD772" s="60"/>
      <c r="AE772" s="61"/>
      <c r="AF772" s="61"/>
      <c r="AG772" s="60"/>
      <c r="AH772" s="61"/>
      <c r="AI772" s="61"/>
      <c r="AJ772" s="60"/>
      <c r="AK772" s="60"/>
      <c r="AL772" s="51"/>
      <c r="AM772" s="516"/>
      <c r="AN772" s="516"/>
      <c r="AO772" s="965"/>
      <c r="AP772" s="965"/>
      <c r="AQ772" s="50"/>
      <c r="AR772" s="522"/>
      <c r="AS772" s="520"/>
      <c r="AT772" s="567"/>
    </row>
    <row r="773" spans="1:46" ht="12.75">
      <c r="A773" s="988"/>
      <c r="B773" s="990"/>
      <c r="C773" s="990"/>
      <c r="D773" s="990"/>
      <c r="E773" s="171">
        <v>2018</v>
      </c>
      <c r="F773" s="59" t="s">
        <v>1020</v>
      </c>
      <c r="G773" s="58"/>
      <c r="H773" s="55"/>
      <c r="I773" s="55"/>
      <c r="J773" s="57"/>
      <c r="K773" s="56"/>
      <c r="L773" s="55"/>
      <c r="M773" s="55"/>
      <c r="N773" s="55"/>
      <c r="O773" s="55"/>
      <c r="P773" s="55"/>
      <c r="Q773" s="55"/>
      <c r="R773" s="52"/>
      <c r="S773" s="58"/>
      <c r="T773" s="58"/>
      <c r="U773" s="52"/>
      <c r="V773" s="58"/>
      <c r="W773" s="58"/>
      <c r="X773" s="52"/>
      <c r="Y773" s="58"/>
      <c r="Z773" s="58"/>
      <c r="AA773" s="52"/>
      <c r="AB773" s="58"/>
      <c r="AC773" s="58"/>
      <c r="AD773" s="52"/>
      <c r="AE773" s="58"/>
      <c r="AF773" s="58"/>
      <c r="AG773" s="52"/>
      <c r="AH773" s="58"/>
      <c r="AI773" s="58"/>
      <c r="AJ773" s="52"/>
      <c r="AK773" s="52"/>
      <c r="AL773" s="359"/>
      <c r="AM773" s="516"/>
      <c r="AN773" s="516"/>
      <c r="AO773" s="974"/>
      <c r="AP773" s="974"/>
      <c r="AQ773" s="50"/>
      <c r="AR773" s="529"/>
      <c r="AS773" s="531"/>
      <c r="AT773" s="567"/>
    </row>
    <row r="774" spans="1:46" s="602" customFormat="1" ht="33" customHeight="1" thickBot="1">
      <c r="A774" s="992" t="s">
        <v>1364</v>
      </c>
      <c r="B774" s="993"/>
      <c r="C774" s="993"/>
      <c r="D774" s="993"/>
      <c r="E774" s="993"/>
      <c r="F774" s="993"/>
      <c r="G774" s="993"/>
      <c r="H774" s="993"/>
      <c r="I774" s="993"/>
      <c r="J774" s="993">
        <f>G774*H774*I774</f>
        <v>0</v>
      </c>
      <c r="K774" s="993"/>
      <c r="L774" s="993"/>
      <c r="M774" s="993"/>
      <c r="N774" s="993"/>
      <c r="O774" s="993"/>
      <c r="P774" s="993"/>
      <c r="Q774" s="993"/>
      <c r="R774" s="993">
        <f>(K774*L774*M774*N774)+(K774*L774*P774)+O774+(K774*L774*Q774)</f>
        <v>0</v>
      </c>
      <c r="S774" s="993"/>
      <c r="T774" s="993"/>
      <c r="U774" s="993">
        <f>S774*T774</f>
        <v>0</v>
      </c>
      <c r="V774" s="993"/>
      <c r="W774" s="993"/>
      <c r="X774" s="993">
        <f>W774*V774</f>
        <v>0</v>
      </c>
      <c r="Y774" s="993"/>
      <c r="Z774" s="993"/>
      <c r="AA774" s="993">
        <f>Y774*Z774</f>
        <v>0</v>
      </c>
      <c r="AB774" s="993"/>
      <c r="AC774" s="993"/>
      <c r="AD774" s="993">
        <f>AB774*AC774</f>
        <v>0</v>
      </c>
      <c r="AE774" s="993"/>
      <c r="AF774" s="993"/>
      <c r="AG774" s="993">
        <f>AE774*AF774</f>
        <v>0</v>
      </c>
      <c r="AH774" s="993"/>
      <c r="AI774" s="993"/>
      <c r="AJ774" s="993">
        <f>AI774+AH774</f>
        <v>0</v>
      </c>
      <c r="AK774" s="993"/>
      <c r="AL774" s="993">
        <f t="shared" si="352"/>
        <v>0</v>
      </c>
      <c r="AM774" s="993"/>
      <c r="AN774" s="993"/>
      <c r="AO774" s="993"/>
      <c r="AP774" s="993"/>
      <c r="AQ774" s="993"/>
      <c r="AR774" s="993"/>
      <c r="AS774" s="994"/>
      <c r="AT774" s="601"/>
    </row>
    <row r="775" spans="1:46" ht="39" thickBot="1">
      <c r="A775" s="972" t="s">
        <v>1365</v>
      </c>
      <c r="B775" s="989" t="s">
        <v>1021</v>
      </c>
      <c r="C775" s="989" t="s">
        <v>1366</v>
      </c>
      <c r="D775" s="989" t="s">
        <v>1360</v>
      </c>
      <c r="E775" s="505">
        <v>2017</v>
      </c>
      <c r="F775" s="547" t="s">
        <v>1026</v>
      </c>
      <c r="G775" s="134"/>
      <c r="H775" s="335"/>
      <c r="I775" s="335"/>
      <c r="J775" s="337">
        <f>G775*H775*I775</f>
        <v>0</v>
      </c>
      <c r="K775" s="336"/>
      <c r="L775" s="335"/>
      <c r="M775" s="335"/>
      <c r="N775" s="335"/>
      <c r="O775" s="335"/>
      <c r="P775" s="335"/>
      <c r="Q775" s="335"/>
      <c r="R775" s="129">
        <f>(K775*L775*M775*N775)+(K775*L775*P775)+O775+(K775*L775*Q775)</f>
        <v>0</v>
      </c>
      <c r="S775" s="134"/>
      <c r="T775" s="134"/>
      <c r="U775" s="129">
        <f>S775*T775</f>
        <v>0</v>
      </c>
      <c r="V775" s="134"/>
      <c r="W775" s="134"/>
      <c r="X775" s="129">
        <f>W775*V775</f>
        <v>0</v>
      </c>
      <c r="Y775" s="134"/>
      <c r="Z775" s="134"/>
      <c r="AA775" s="129">
        <f>Y775*Z775</f>
        <v>0</v>
      </c>
      <c r="AB775" s="134"/>
      <c r="AC775" s="134"/>
      <c r="AD775" s="129">
        <f>AB775*AC775</f>
        <v>0</v>
      </c>
      <c r="AE775" s="134"/>
      <c r="AF775" s="134"/>
      <c r="AG775" s="129">
        <f>AE775*AF775</f>
        <v>0</v>
      </c>
      <c r="AH775" s="134"/>
      <c r="AI775" s="134"/>
      <c r="AJ775" s="129">
        <f>AI775+AH775</f>
        <v>0</v>
      </c>
      <c r="AK775" s="129"/>
      <c r="AL775" s="345">
        <f t="shared" si="352"/>
        <v>0</v>
      </c>
      <c r="AM775" s="964">
        <f>SUM(AL775:AL783)</f>
        <v>0</v>
      </c>
      <c r="AN775" s="964"/>
      <c r="AO775" s="964">
        <v>290000</v>
      </c>
      <c r="AP775" s="964">
        <f>AM775-AN775-AO775</f>
        <v>-290000</v>
      </c>
      <c r="AQ775" s="50"/>
      <c r="AR775" s="968"/>
      <c r="AS775" s="970"/>
      <c r="AT775" s="567"/>
    </row>
    <row r="776" spans="1:46" ht="26.25" thickBot="1">
      <c r="A776" s="972"/>
      <c r="B776" s="990"/>
      <c r="C776" s="990"/>
      <c r="D776" s="990"/>
      <c r="E776" s="170">
        <v>2017</v>
      </c>
      <c r="F776" s="65" t="s">
        <v>1030</v>
      </c>
      <c r="G776" s="61"/>
      <c r="H776" s="62"/>
      <c r="I776" s="62"/>
      <c r="J776" s="64">
        <f>G776*H776*I776</f>
        <v>0</v>
      </c>
      <c r="K776" s="63"/>
      <c r="L776" s="62"/>
      <c r="M776" s="62"/>
      <c r="N776" s="62"/>
      <c r="O776" s="62"/>
      <c r="P776" s="62"/>
      <c r="Q776" s="62"/>
      <c r="R776" s="60">
        <f>(K776*L776*M776*N776)+(K776*L776*P776)+O776+(K776*L776*Q776)</f>
        <v>0</v>
      </c>
      <c r="S776" s="61"/>
      <c r="T776" s="61"/>
      <c r="U776" s="60">
        <f>S776*T776</f>
        <v>0</v>
      </c>
      <c r="V776" s="61"/>
      <c r="W776" s="61"/>
      <c r="X776" s="60">
        <f>W776*V776</f>
        <v>0</v>
      </c>
      <c r="Y776" s="61"/>
      <c r="Z776" s="61"/>
      <c r="AA776" s="60">
        <f>Y776*Z776</f>
        <v>0</v>
      </c>
      <c r="AB776" s="61"/>
      <c r="AC776" s="61"/>
      <c r="AD776" s="60">
        <f>AB776*AC776</f>
        <v>0</v>
      </c>
      <c r="AE776" s="61"/>
      <c r="AF776" s="61"/>
      <c r="AG776" s="60">
        <f>AE776*AF776</f>
        <v>0</v>
      </c>
      <c r="AH776" s="61"/>
      <c r="AI776" s="61"/>
      <c r="AJ776" s="60">
        <f>AI776+AH776</f>
        <v>0</v>
      </c>
      <c r="AK776" s="60"/>
      <c r="AL776" s="51">
        <f t="shared" si="352"/>
        <v>0</v>
      </c>
      <c r="AM776" s="965"/>
      <c r="AN776" s="965"/>
      <c r="AO776" s="965"/>
      <c r="AP776" s="965"/>
      <c r="AQ776" s="50"/>
      <c r="AR776" s="968"/>
      <c r="AS776" s="970"/>
      <c r="AT776" s="567"/>
    </row>
    <row r="777" spans="1:46" ht="13.5" thickBot="1">
      <c r="A777" s="972"/>
      <c r="B777" s="990"/>
      <c r="C777" s="990"/>
      <c r="D777" s="990"/>
      <c r="E777" s="170">
        <v>2017</v>
      </c>
      <c r="F777" s="65" t="s">
        <v>1027</v>
      </c>
      <c r="G777" s="61"/>
      <c r="H777" s="62"/>
      <c r="I777" s="62"/>
      <c r="J777" s="64">
        <f>G777*H777*I777</f>
        <v>0</v>
      </c>
      <c r="K777" s="63"/>
      <c r="L777" s="62"/>
      <c r="M777" s="62"/>
      <c r="N777" s="62"/>
      <c r="O777" s="62"/>
      <c r="P777" s="62"/>
      <c r="Q777" s="62"/>
      <c r="R777" s="60">
        <f>(K777*L777*M777*N777)+(K777*L777*P777)+O777+(K777*L777*Q777)</f>
        <v>0</v>
      </c>
      <c r="S777" s="61"/>
      <c r="T777" s="61"/>
      <c r="U777" s="60">
        <f>S777*T777</f>
        <v>0</v>
      </c>
      <c r="V777" s="61"/>
      <c r="W777" s="61"/>
      <c r="X777" s="60">
        <f>W777*V777</f>
        <v>0</v>
      </c>
      <c r="Y777" s="61"/>
      <c r="Z777" s="61"/>
      <c r="AA777" s="60">
        <f>Y777*Z777</f>
        <v>0</v>
      </c>
      <c r="AB777" s="61"/>
      <c r="AC777" s="61"/>
      <c r="AD777" s="60">
        <f>AB777*AC777</f>
        <v>0</v>
      </c>
      <c r="AE777" s="61"/>
      <c r="AF777" s="61"/>
      <c r="AG777" s="60">
        <f>AE777*AF777</f>
        <v>0</v>
      </c>
      <c r="AH777" s="61"/>
      <c r="AI777" s="61"/>
      <c r="AJ777" s="60">
        <f>AI777+AH777</f>
        <v>0</v>
      </c>
      <c r="AK777" s="60"/>
      <c r="AL777" s="51">
        <f t="shared" si="352"/>
        <v>0</v>
      </c>
      <c r="AM777" s="965"/>
      <c r="AN777" s="965"/>
      <c r="AO777" s="965"/>
      <c r="AP777" s="965"/>
      <c r="AQ777" s="50"/>
      <c r="AR777" s="968"/>
      <c r="AS777" s="970"/>
      <c r="AT777" s="567"/>
    </row>
    <row r="778" spans="1:46" ht="39" thickBot="1">
      <c r="A778" s="972"/>
      <c r="B778" s="990"/>
      <c r="C778" s="990"/>
      <c r="D778" s="990"/>
      <c r="E778" s="170">
        <v>2018</v>
      </c>
      <c r="F778" s="65" t="s">
        <v>1028</v>
      </c>
      <c r="G778" s="61"/>
      <c r="H778" s="62"/>
      <c r="I778" s="62"/>
      <c r="J778" s="64"/>
      <c r="K778" s="63"/>
      <c r="L778" s="62"/>
      <c r="M778" s="62"/>
      <c r="N778" s="62"/>
      <c r="O778" s="62"/>
      <c r="P778" s="62"/>
      <c r="Q778" s="62"/>
      <c r="R778" s="52"/>
      <c r="S778" s="61"/>
      <c r="T778" s="61"/>
      <c r="U778" s="60"/>
      <c r="V778" s="61"/>
      <c r="W778" s="61"/>
      <c r="X778" s="60"/>
      <c r="Y778" s="61"/>
      <c r="Z778" s="61"/>
      <c r="AA778" s="60"/>
      <c r="AB778" s="61"/>
      <c r="AC778" s="61"/>
      <c r="AD778" s="60"/>
      <c r="AE778" s="61"/>
      <c r="AF778" s="61"/>
      <c r="AG778" s="60"/>
      <c r="AH778" s="61"/>
      <c r="AI778" s="61"/>
      <c r="AJ778" s="60"/>
      <c r="AK778" s="60"/>
      <c r="AL778" s="51"/>
      <c r="AM778" s="965"/>
      <c r="AN778" s="965"/>
      <c r="AO778" s="965"/>
      <c r="AP778" s="965"/>
      <c r="AQ778" s="50"/>
      <c r="AR778" s="968"/>
      <c r="AS778" s="970"/>
      <c r="AT778" s="567"/>
    </row>
    <row r="779" spans="1:46" ht="51.75" thickBot="1">
      <c r="A779" s="972"/>
      <c r="B779" s="990"/>
      <c r="C779" s="990"/>
      <c r="D779" s="990"/>
      <c r="E779" s="170">
        <v>2018</v>
      </c>
      <c r="F779" s="65" t="s">
        <v>1396</v>
      </c>
      <c r="G779" s="61"/>
      <c r="H779" s="62"/>
      <c r="I779" s="62"/>
      <c r="J779" s="64"/>
      <c r="K779" s="63"/>
      <c r="L779" s="62"/>
      <c r="M779" s="62"/>
      <c r="N779" s="62"/>
      <c r="O779" s="62"/>
      <c r="P779" s="62"/>
      <c r="Q779" s="62"/>
      <c r="R779" s="52"/>
      <c r="S779" s="61"/>
      <c r="T779" s="61"/>
      <c r="U779" s="60"/>
      <c r="V779" s="61"/>
      <c r="W779" s="61"/>
      <c r="X779" s="60"/>
      <c r="Y779" s="61"/>
      <c r="Z779" s="61"/>
      <c r="AA779" s="60"/>
      <c r="AB779" s="61"/>
      <c r="AC779" s="61"/>
      <c r="AD779" s="60"/>
      <c r="AE779" s="61"/>
      <c r="AF779" s="61"/>
      <c r="AG779" s="60"/>
      <c r="AH779" s="61"/>
      <c r="AI779" s="61"/>
      <c r="AJ779" s="60"/>
      <c r="AK779" s="60"/>
      <c r="AL779" s="51"/>
      <c r="AM779" s="965"/>
      <c r="AN779" s="965"/>
      <c r="AO779" s="965"/>
      <c r="AP779" s="965"/>
      <c r="AQ779" s="50"/>
      <c r="AR779" s="968"/>
      <c r="AS779" s="970"/>
      <c r="AT779" s="567"/>
    </row>
    <row r="780" spans="1:46" ht="26.25" thickBot="1">
      <c r="A780" s="972"/>
      <c r="B780" s="990"/>
      <c r="C780" s="990"/>
      <c r="D780" s="990"/>
      <c r="E780" s="170">
        <v>2018</v>
      </c>
      <c r="F780" s="65" t="s">
        <v>1033</v>
      </c>
      <c r="G780" s="61"/>
      <c r="H780" s="62"/>
      <c r="I780" s="62"/>
      <c r="J780" s="64"/>
      <c r="K780" s="63"/>
      <c r="L780" s="62"/>
      <c r="M780" s="62"/>
      <c r="N780" s="62"/>
      <c r="O780" s="62"/>
      <c r="P780" s="62"/>
      <c r="Q780" s="62"/>
      <c r="R780" s="52"/>
      <c r="S780" s="61"/>
      <c r="T780" s="61"/>
      <c r="U780" s="60"/>
      <c r="V780" s="61"/>
      <c r="W780" s="61"/>
      <c r="X780" s="60"/>
      <c r="Y780" s="61"/>
      <c r="Z780" s="61"/>
      <c r="AA780" s="60"/>
      <c r="AB780" s="61"/>
      <c r="AC780" s="61"/>
      <c r="AD780" s="60"/>
      <c r="AE780" s="61"/>
      <c r="AF780" s="61"/>
      <c r="AG780" s="60"/>
      <c r="AH780" s="61"/>
      <c r="AI780" s="61"/>
      <c r="AJ780" s="60"/>
      <c r="AK780" s="60"/>
      <c r="AL780" s="51"/>
      <c r="AM780" s="965"/>
      <c r="AN780" s="965"/>
      <c r="AO780" s="965"/>
      <c r="AP780" s="965"/>
      <c r="AQ780" s="50"/>
      <c r="AR780" s="968"/>
      <c r="AS780" s="970"/>
      <c r="AT780" s="567"/>
    </row>
    <row r="781" spans="1:46" ht="13.5" thickBot="1">
      <c r="A781" s="972"/>
      <c r="B781" s="990"/>
      <c r="C781" s="990"/>
      <c r="D781" s="990"/>
      <c r="E781" s="170">
        <v>2018</v>
      </c>
      <c r="F781" s="65" t="s">
        <v>1034</v>
      </c>
      <c r="G781" s="61"/>
      <c r="H781" s="62"/>
      <c r="I781" s="62"/>
      <c r="J781" s="64"/>
      <c r="K781" s="63"/>
      <c r="L781" s="62"/>
      <c r="M781" s="62"/>
      <c r="N781" s="62"/>
      <c r="O781" s="62"/>
      <c r="P781" s="62"/>
      <c r="Q781" s="62"/>
      <c r="R781" s="52"/>
      <c r="S781" s="61"/>
      <c r="T781" s="61"/>
      <c r="U781" s="60"/>
      <c r="V781" s="61"/>
      <c r="W781" s="61"/>
      <c r="X781" s="60"/>
      <c r="Y781" s="61"/>
      <c r="Z781" s="61"/>
      <c r="AA781" s="60"/>
      <c r="AB781" s="61"/>
      <c r="AC781" s="61"/>
      <c r="AD781" s="60"/>
      <c r="AE781" s="61"/>
      <c r="AF781" s="61"/>
      <c r="AG781" s="60"/>
      <c r="AH781" s="61"/>
      <c r="AI781" s="61"/>
      <c r="AJ781" s="60"/>
      <c r="AK781" s="60"/>
      <c r="AL781" s="51"/>
      <c r="AM781" s="965"/>
      <c r="AN781" s="965"/>
      <c r="AO781" s="965"/>
      <c r="AP781" s="965"/>
      <c r="AQ781" s="50"/>
      <c r="AR781" s="968"/>
      <c r="AS781" s="970"/>
      <c r="AT781" s="567"/>
    </row>
    <row r="782" spans="1:46" ht="42" customHeight="1" thickBot="1">
      <c r="A782" s="972"/>
      <c r="B782" s="990"/>
      <c r="C782" s="990"/>
      <c r="D782" s="990"/>
      <c r="E782" s="170">
        <v>2018</v>
      </c>
      <c r="F782" s="65" t="s">
        <v>1029</v>
      </c>
      <c r="G782" s="61"/>
      <c r="H782" s="62"/>
      <c r="I782" s="62"/>
      <c r="J782" s="64"/>
      <c r="K782" s="63"/>
      <c r="L782" s="62"/>
      <c r="M782" s="62"/>
      <c r="N782" s="62"/>
      <c r="O782" s="62"/>
      <c r="P782" s="62"/>
      <c r="Q782" s="62"/>
      <c r="R782" s="52"/>
      <c r="S782" s="61"/>
      <c r="T782" s="61"/>
      <c r="U782" s="60"/>
      <c r="V782" s="61"/>
      <c r="W782" s="61"/>
      <c r="X782" s="60"/>
      <c r="Y782" s="61"/>
      <c r="Z782" s="61"/>
      <c r="AA782" s="60"/>
      <c r="AB782" s="61"/>
      <c r="AC782" s="61"/>
      <c r="AD782" s="60"/>
      <c r="AE782" s="61"/>
      <c r="AF782" s="61"/>
      <c r="AG782" s="60"/>
      <c r="AH782" s="61"/>
      <c r="AI782" s="61"/>
      <c r="AJ782" s="60"/>
      <c r="AK782" s="60"/>
      <c r="AL782" s="51"/>
      <c r="AM782" s="965"/>
      <c r="AN782" s="965"/>
      <c r="AO782" s="965"/>
      <c r="AP782" s="965"/>
      <c r="AQ782" s="50"/>
      <c r="AR782" s="968"/>
      <c r="AS782" s="970"/>
      <c r="AT782" s="567"/>
    </row>
    <row r="783" spans="1:46" ht="16.5" customHeight="1" thickBot="1">
      <c r="A783" s="972"/>
      <c r="B783" s="991"/>
      <c r="C783" s="991"/>
      <c r="D783" s="991"/>
      <c r="E783" s="609">
        <v>2018</v>
      </c>
      <c r="F783" s="59" t="s">
        <v>1031</v>
      </c>
      <c r="G783" s="58"/>
      <c r="H783" s="53"/>
      <c r="I783" s="53"/>
      <c r="J783" s="57">
        <f>G783*H783*I783</f>
        <v>0</v>
      </c>
      <c r="K783" s="56"/>
      <c r="L783" s="55"/>
      <c r="M783" s="53"/>
      <c r="N783" s="53"/>
      <c r="O783" s="53"/>
      <c r="P783" s="53"/>
      <c r="Q783" s="53"/>
      <c r="R783" s="52">
        <f>(K783*L783*M783*N783)+(K783*L783*P783)+O783+(K783*L783*Q783)</f>
        <v>0</v>
      </c>
      <c r="S783" s="53"/>
      <c r="T783" s="53"/>
      <c r="U783" s="52">
        <f>S783*T783</f>
        <v>0</v>
      </c>
      <c r="V783" s="53"/>
      <c r="W783" s="53"/>
      <c r="X783" s="52">
        <f>W783*V783</f>
        <v>0</v>
      </c>
      <c r="Y783" s="53"/>
      <c r="Z783" s="53"/>
      <c r="AA783" s="52">
        <f>Y783*Z783</f>
        <v>0</v>
      </c>
      <c r="AB783" s="53"/>
      <c r="AC783" s="53"/>
      <c r="AD783" s="52">
        <f>AB783*AC783</f>
        <v>0</v>
      </c>
      <c r="AE783" s="53"/>
      <c r="AF783" s="53"/>
      <c r="AG783" s="52">
        <f>AE783*AF783</f>
        <v>0</v>
      </c>
      <c r="AH783" s="53"/>
      <c r="AI783" s="53"/>
      <c r="AJ783" s="52">
        <f>AI783+AH783</f>
        <v>0</v>
      </c>
      <c r="AK783" s="52"/>
      <c r="AL783" s="359">
        <f t="shared" si="352"/>
        <v>0</v>
      </c>
      <c r="AM783" s="966"/>
      <c r="AN783" s="966"/>
      <c r="AO783" s="966"/>
      <c r="AP783" s="966"/>
      <c r="AQ783" s="50"/>
      <c r="AR783" s="968"/>
      <c r="AS783" s="970"/>
      <c r="AT783" s="567"/>
    </row>
    <row r="784" spans="1:46" s="602" customFormat="1" ht="33" customHeight="1">
      <c r="A784" s="1201" t="s">
        <v>1367</v>
      </c>
      <c r="B784" s="993"/>
      <c r="C784" s="993" t="s">
        <v>1368</v>
      </c>
      <c r="D784" s="993"/>
      <c r="E784" s="993"/>
      <c r="F784" s="993"/>
      <c r="G784" s="993"/>
      <c r="H784" s="993"/>
      <c r="I784" s="993"/>
      <c r="J784" s="993"/>
      <c r="K784" s="993"/>
      <c r="L784" s="993"/>
      <c r="M784" s="993"/>
      <c r="N784" s="993"/>
      <c r="O784" s="993"/>
      <c r="P784" s="993"/>
      <c r="Q784" s="993"/>
      <c r="R784" s="993"/>
      <c r="S784" s="993"/>
      <c r="T784" s="993"/>
      <c r="U784" s="993"/>
      <c r="V784" s="993"/>
      <c r="W784" s="993"/>
      <c r="X784" s="993"/>
      <c r="Y784" s="993"/>
      <c r="Z784" s="993"/>
      <c r="AA784" s="993"/>
      <c r="AB784" s="993"/>
      <c r="AC784" s="993"/>
      <c r="AD784" s="993"/>
      <c r="AE784" s="993"/>
      <c r="AF784" s="993"/>
      <c r="AG784" s="993"/>
      <c r="AH784" s="993"/>
      <c r="AI784" s="993"/>
      <c r="AJ784" s="993"/>
      <c r="AK784" s="993"/>
      <c r="AL784" s="993"/>
      <c r="AM784" s="993"/>
      <c r="AN784" s="993"/>
      <c r="AO784" s="993"/>
      <c r="AP784" s="993"/>
      <c r="AQ784" s="993"/>
      <c r="AR784" s="993"/>
      <c r="AS784" s="994"/>
      <c r="AT784" s="601"/>
    </row>
    <row r="785" spans="1:46" ht="66.75" customHeight="1" thickBot="1">
      <c r="A785" s="987" t="s">
        <v>1369</v>
      </c>
      <c r="B785" s="1202" t="s">
        <v>1209</v>
      </c>
      <c r="C785" s="987" t="s">
        <v>1368</v>
      </c>
      <c r="D785" s="987" t="s">
        <v>429</v>
      </c>
      <c r="E785" s="505">
        <v>2017</v>
      </c>
      <c r="F785" s="547" t="s">
        <v>1206</v>
      </c>
      <c r="G785" s="134"/>
      <c r="H785" s="506"/>
      <c r="I785" s="506"/>
      <c r="J785" s="337"/>
      <c r="K785" s="336"/>
      <c r="L785" s="335"/>
      <c r="M785" s="506"/>
      <c r="N785" s="506"/>
      <c r="O785" s="506"/>
      <c r="P785" s="506"/>
      <c r="Q785" s="506"/>
      <c r="R785" s="405"/>
      <c r="S785" s="506"/>
      <c r="T785" s="506"/>
      <c r="U785" s="129"/>
      <c r="V785" s="506"/>
      <c r="W785" s="506"/>
      <c r="X785" s="129"/>
      <c r="Y785" s="506"/>
      <c r="Z785" s="506"/>
      <c r="AA785" s="129"/>
      <c r="AB785" s="506"/>
      <c r="AC785" s="506"/>
      <c r="AD785" s="129"/>
      <c r="AE785" s="506"/>
      <c r="AF785" s="506"/>
      <c r="AG785" s="129"/>
      <c r="AH785" s="506"/>
      <c r="AI785" s="506"/>
      <c r="AJ785" s="129"/>
      <c r="AK785" s="129"/>
      <c r="AL785" s="345"/>
      <c r="AM785" s="408"/>
      <c r="AN785" s="408"/>
      <c r="AO785" s="408"/>
      <c r="AP785" s="408"/>
      <c r="AQ785" s="50"/>
      <c r="AR785" s="553"/>
      <c r="AS785" s="554"/>
      <c r="AT785" s="567"/>
    </row>
    <row r="786" spans="1:46" ht="42.75" customHeight="1" thickBot="1">
      <c r="A786" s="990"/>
      <c r="B786" s="1005"/>
      <c r="C786" s="990"/>
      <c r="D786" s="990"/>
      <c r="E786" s="170">
        <v>2017</v>
      </c>
      <c r="F786" s="65" t="s">
        <v>1210</v>
      </c>
      <c r="G786" s="134"/>
      <c r="H786" s="506"/>
      <c r="I786" s="506"/>
      <c r="J786" s="337"/>
      <c r="K786" s="336"/>
      <c r="L786" s="335"/>
      <c r="M786" s="506"/>
      <c r="N786" s="506"/>
      <c r="O786" s="506"/>
      <c r="P786" s="506"/>
      <c r="Q786" s="506"/>
      <c r="R786" s="405"/>
      <c r="S786" s="506"/>
      <c r="T786" s="506"/>
      <c r="U786" s="129"/>
      <c r="V786" s="506"/>
      <c r="W786" s="506"/>
      <c r="X786" s="129"/>
      <c r="Y786" s="506"/>
      <c r="Z786" s="506"/>
      <c r="AA786" s="129"/>
      <c r="AB786" s="506"/>
      <c r="AC786" s="506"/>
      <c r="AD786" s="129"/>
      <c r="AE786" s="506"/>
      <c r="AF786" s="506"/>
      <c r="AG786" s="129"/>
      <c r="AH786" s="506"/>
      <c r="AI786" s="506"/>
      <c r="AJ786" s="129"/>
      <c r="AK786" s="129"/>
      <c r="AL786" s="51"/>
      <c r="AM786" s="408"/>
      <c r="AN786" s="408"/>
      <c r="AO786" s="408"/>
      <c r="AP786" s="408"/>
      <c r="AQ786" s="50"/>
      <c r="AR786" s="553"/>
      <c r="AS786" s="554"/>
      <c r="AT786" s="567"/>
    </row>
    <row r="787" spans="1:46" ht="42.75" customHeight="1" thickBot="1">
      <c r="A787" s="990"/>
      <c r="B787" s="1005"/>
      <c r="C787" s="990"/>
      <c r="D787" s="990"/>
      <c r="E787" s="170">
        <v>2017</v>
      </c>
      <c r="F787" s="65" t="s">
        <v>1207</v>
      </c>
      <c r="G787" s="134"/>
      <c r="H787" s="506"/>
      <c r="I787" s="506"/>
      <c r="J787" s="337"/>
      <c r="K787" s="336"/>
      <c r="L787" s="335"/>
      <c r="M787" s="506"/>
      <c r="N787" s="506"/>
      <c r="O787" s="506"/>
      <c r="P787" s="506"/>
      <c r="Q787" s="506"/>
      <c r="R787" s="405"/>
      <c r="S787" s="506"/>
      <c r="T787" s="506"/>
      <c r="U787" s="129"/>
      <c r="V787" s="506"/>
      <c r="W787" s="506"/>
      <c r="X787" s="129"/>
      <c r="Y787" s="506"/>
      <c r="Z787" s="506"/>
      <c r="AA787" s="129"/>
      <c r="AB787" s="506"/>
      <c r="AC787" s="506"/>
      <c r="AD787" s="129"/>
      <c r="AE787" s="506"/>
      <c r="AF787" s="506"/>
      <c r="AG787" s="129"/>
      <c r="AH787" s="506"/>
      <c r="AI787" s="506"/>
      <c r="AJ787" s="129"/>
      <c r="AK787" s="129"/>
      <c r="AL787" s="51"/>
      <c r="AM787" s="408"/>
      <c r="AN787" s="408"/>
      <c r="AO787" s="408"/>
      <c r="AP787" s="408"/>
      <c r="AQ787" s="50"/>
      <c r="AR787" s="553"/>
      <c r="AS787" s="554"/>
      <c r="AT787" s="567"/>
    </row>
    <row r="788" spans="1:46" ht="42.75" customHeight="1" thickBot="1">
      <c r="A788" s="990"/>
      <c r="B788" s="1005"/>
      <c r="C788" s="990"/>
      <c r="D788" s="990"/>
      <c r="E788" s="170">
        <v>2017</v>
      </c>
      <c r="F788" s="65" t="s">
        <v>1211</v>
      </c>
      <c r="G788" s="134"/>
      <c r="H788" s="506"/>
      <c r="I788" s="506"/>
      <c r="J788" s="337"/>
      <c r="K788" s="336"/>
      <c r="L788" s="335"/>
      <c r="M788" s="506"/>
      <c r="N788" s="506"/>
      <c r="O788" s="506"/>
      <c r="P788" s="506"/>
      <c r="Q788" s="506"/>
      <c r="R788" s="405"/>
      <c r="S788" s="506"/>
      <c r="T788" s="506"/>
      <c r="U788" s="129"/>
      <c r="V788" s="506"/>
      <c r="W788" s="506"/>
      <c r="X788" s="129"/>
      <c r="Y788" s="506"/>
      <c r="Z788" s="506"/>
      <c r="AA788" s="129"/>
      <c r="AB788" s="506"/>
      <c r="AC788" s="506"/>
      <c r="AD788" s="129"/>
      <c r="AE788" s="506"/>
      <c r="AF788" s="506"/>
      <c r="AG788" s="129"/>
      <c r="AH788" s="506"/>
      <c r="AI788" s="506"/>
      <c r="AJ788" s="129"/>
      <c r="AK788" s="129"/>
      <c r="AL788" s="51"/>
      <c r="AM788" s="408"/>
      <c r="AN788" s="408"/>
      <c r="AO788" s="408"/>
      <c r="AP788" s="408"/>
      <c r="AQ788" s="50"/>
      <c r="AR788" s="553"/>
      <c r="AS788" s="554"/>
      <c r="AT788" s="567"/>
    </row>
    <row r="789" spans="1:46" ht="42.75" customHeight="1">
      <c r="A789" s="988"/>
      <c r="B789" s="1203"/>
      <c r="C789" s="988"/>
      <c r="D789" s="988"/>
      <c r="E789" s="609">
        <v>2018</v>
      </c>
      <c r="F789" s="486" t="s">
        <v>1208</v>
      </c>
      <c r="G789" s="610"/>
      <c r="H789" s="611"/>
      <c r="I789" s="611"/>
      <c r="J789" s="612"/>
      <c r="K789" s="613"/>
      <c r="L789" s="404"/>
      <c r="M789" s="611"/>
      <c r="N789" s="611"/>
      <c r="O789" s="611"/>
      <c r="P789" s="611"/>
      <c r="Q789" s="611"/>
      <c r="R789" s="405"/>
      <c r="S789" s="611"/>
      <c r="T789" s="611"/>
      <c r="U789" s="405"/>
      <c r="V789" s="611"/>
      <c r="W789" s="611"/>
      <c r="X789" s="405"/>
      <c r="Y789" s="611"/>
      <c r="Z789" s="611"/>
      <c r="AA789" s="405"/>
      <c r="AB789" s="611"/>
      <c r="AC789" s="611"/>
      <c r="AD789" s="405"/>
      <c r="AE789" s="611"/>
      <c r="AF789" s="611"/>
      <c r="AG789" s="405"/>
      <c r="AH789" s="611"/>
      <c r="AI789" s="611"/>
      <c r="AJ789" s="405"/>
      <c r="AK789" s="405"/>
      <c r="AL789" s="359"/>
      <c r="AM789" s="408"/>
      <c r="AN789" s="408"/>
      <c r="AO789" s="408"/>
      <c r="AP789" s="408"/>
      <c r="AQ789" s="50"/>
      <c r="AR789" s="553"/>
      <c r="AS789" s="554"/>
      <c r="AT789" s="567"/>
    </row>
    <row r="790" spans="1:46" s="602" customFormat="1" ht="33" customHeight="1">
      <c r="A790" s="995" t="s">
        <v>1370</v>
      </c>
      <c r="B790" s="993"/>
      <c r="C790" s="993"/>
      <c r="D790" s="993"/>
      <c r="E790" s="993"/>
      <c r="F790" s="993"/>
      <c r="G790" s="993"/>
      <c r="H790" s="993"/>
      <c r="I790" s="993"/>
      <c r="J790" s="993"/>
      <c r="K790" s="993"/>
      <c r="L790" s="993"/>
      <c r="M790" s="993"/>
      <c r="N790" s="993"/>
      <c r="O790" s="993"/>
      <c r="P790" s="993"/>
      <c r="Q790" s="993"/>
      <c r="R790" s="993"/>
      <c r="S790" s="993"/>
      <c r="T790" s="993"/>
      <c r="U790" s="993"/>
      <c r="V790" s="993"/>
      <c r="W790" s="993"/>
      <c r="X790" s="993"/>
      <c r="Y790" s="993"/>
      <c r="Z790" s="993"/>
      <c r="AA790" s="993"/>
      <c r="AB790" s="993"/>
      <c r="AC790" s="993"/>
      <c r="AD790" s="993"/>
      <c r="AE790" s="993"/>
      <c r="AF790" s="993"/>
      <c r="AG790" s="993"/>
      <c r="AH790" s="993"/>
      <c r="AI790" s="993"/>
      <c r="AJ790" s="993"/>
      <c r="AK790" s="993"/>
      <c r="AL790" s="993"/>
      <c r="AM790" s="993"/>
      <c r="AN790" s="993"/>
      <c r="AO790" s="993"/>
      <c r="AP790" s="993"/>
      <c r="AQ790" s="993"/>
      <c r="AR790" s="993"/>
      <c r="AS790" s="994"/>
      <c r="AT790" s="601"/>
    </row>
    <row r="791" spans="1:46" ht="51.75" customHeight="1" thickBot="1">
      <c r="A791" s="987" t="s">
        <v>1371</v>
      </c>
      <c r="B791" s="987" t="s">
        <v>1209</v>
      </c>
      <c r="C791" s="987" t="s">
        <v>1373</v>
      </c>
      <c r="D791" s="987" t="s">
        <v>429</v>
      </c>
      <c r="E791" s="505">
        <v>2017</v>
      </c>
      <c r="F791" s="547" t="s">
        <v>1213</v>
      </c>
      <c r="G791" s="134"/>
      <c r="H791" s="506"/>
      <c r="I791" s="506"/>
      <c r="J791" s="337"/>
      <c r="K791" s="336"/>
      <c r="L791" s="335"/>
      <c r="M791" s="506"/>
      <c r="N791" s="506"/>
      <c r="O791" s="506"/>
      <c r="P791" s="506"/>
      <c r="Q791" s="506"/>
      <c r="R791" s="405"/>
      <c r="S791" s="506"/>
      <c r="T791" s="506"/>
      <c r="U791" s="129"/>
      <c r="V791" s="506"/>
      <c r="W791" s="506"/>
      <c r="X791" s="129"/>
      <c r="Y791" s="506"/>
      <c r="Z791" s="506"/>
      <c r="AA791" s="129"/>
      <c r="AB791" s="506"/>
      <c r="AC791" s="506"/>
      <c r="AD791" s="129"/>
      <c r="AE791" s="506"/>
      <c r="AF791" s="506"/>
      <c r="AG791" s="129"/>
      <c r="AH791" s="506"/>
      <c r="AI791" s="506"/>
      <c r="AJ791" s="129"/>
      <c r="AK791" s="129"/>
      <c r="AL791" s="345"/>
      <c r="AM791" s="408"/>
      <c r="AN791" s="408"/>
      <c r="AO791" s="408"/>
      <c r="AP791" s="408"/>
      <c r="AQ791" s="50"/>
      <c r="AR791" s="553"/>
      <c r="AS791" s="554"/>
      <c r="AT791" s="567"/>
    </row>
    <row r="792" spans="1:46" ht="51.75" customHeight="1">
      <c r="A792" s="988"/>
      <c r="B792" s="988"/>
      <c r="C792" s="988"/>
      <c r="D792" s="988"/>
      <c r="E792" s="170">
        <v>2017</v>
      </c>
      <c r="F792" s="547" t="s">
        <v>1372</v>
      </c>
      <c r="G792" s="134"/>
      <c r="H792" s="506"/>
      <c r="I792" s="506"/>
      <c r="J792" s="337"/>
      <c r="K792" s="336"/>
      <c r="L792" s="335"/>
      <c r="M792" s="506"/>
      <c r="N792" s="506"/>
      <c r="O792" s="506"/>
      <c r="P792" s="506"/>
      <c r="Q792" s="506"/>
      <c r="R792" s="405"/>
      <c r="S792" s="506"/>
      <c r="T792" s="506"/>
      <c r="U792" s="129"/>
      <c r="V792" s="506"/>
      <c r="W792" s="506"/>
      <c r="X792" s="129"/>
      <c r="Y792" s="506"/>
      <c r="Z792" s="506"/>
      <c r="AA792" s="129"/>
      <c r="AB792" s="506"/>
      <c r="AC792" s="506"/>
      <c r="AD792" s="129"/>
      <c r="AE792" s="506"/>
      <c r="AF792" s="506"/>
      <c r="AG792" s="129"/>
      <c r="AH792" s="506"/>
      <c r="AI792" s="506"/>
      <c r="AJ792" s="129"/>
      <c r="AK792" s="129"/>
      <c r="AL792" s="51"/>
      <c r="AM792" s="408"/>
      <c r="AN792" s="408"/>
      <c r="AO792" s="408"/>
      <c r="AP792" s="408"/>
      <c r="AQ792" s="50"/>
      <c r="AR792" s="553"/>
      <c r="AS792" s="554"/>
      <c r="AT792" s="567"/>
    </row>
    <row r="793" spans="1:46" s="150" customFormat="1" ht="33" customHeight="1" thickBot="1">
      <c r="A793" s="1204" t="s">
        <v>453</v>
      </c>
      <c r="B793" s="1205"/>
      <c r="C793" s="1205"/>
      <c r="D793" s="1205"/>
      <c r="E793" s="1205"/>
      <c r="F793" s="1205"/>
      <c r="G793" s="1205"/>
      <c r="H793" s="1205"/>
      <c r="I793" s="1205"/>
      <c r="J793" s="1205"/>
      <c r="K793" s="1205"/>
      <c r="L793" s="1205"/>
      <c r="M793" s="1205"/>
      <c r="N793" s="1205"/>
      <c r="O793" s="1205"/>
      <c r="P793" s="1205"/>
      <c r="Q793" s="1205"/>
      <c r="R793" s="1205"/>
      <c r="S793" s="1205"/>
      <c r="T793" s="1205"/>
      <c r="U793" s="1205"/>
      <c r="V793" s="1205"/>
      <c r="W793" s="1205"/>
      <c r="X793" s="1205"/>
      <c r="Y793" s="1205"/>
      <c r="Z793" s="1205"/>
      <c r="AA793" s="1205"/>
      <c r="AB793" s="1205"/>
      <c r="AC793" s="1205"/>
      <c r="AD793" s="1205"/>
      <c r="AE793" s="1205"/>
      <c r="AF793" s="1205"/>
      <c r="AG793" s="1205"/>
      <c r="AH793" s="1205"/>
      <c r="AI793" s="1205"/>
      <c r="AJ793" s="1205"/>
      <c r="AK793" s="1205"/>
      <c r="AL793" s="1205"/>
      <c r="AM793" s="1205"/>
      <c r="AN793" s="1205"/>
      <c r="AO793" s="1205"/>
      <c r="AP793" s="1205"/>
      <c r="AQ793" s="1205"/>
      <c r="AR793" s="1205"/>
      <c r="AS793" s="1206"/>
      <c r="AT793" s="563"/>
    </row>
    <row r="794" spans="1:46" s="166" customFormat="1" ht="90" thickBot="1">
      <c r="A794" s="971" t="s">
        <v>452</v>
      </c>
      <c r="B794" s="958" t="s">
        <v>34</v>
      </c>
      <c r="C794" s="958" t="s">
        <v>451</v>
      </c>
      <c r="D794" s="961" t="s">
        <v>450</v>
      </c>
      <c r="E794" s="71">
        <v>2017</v>
      </c>
      <c r="F794" s="168" t="s">
        <v>1223</v>
      </c>
      <c r="G794" s="67"/>
      <c r="H794" s="167"/>
      <c r="I794" s="167"/>
      <c r="J794" s="70">
        <f t="shared" ref="J794:J809" si="355">G794*H794*I794</f>
        <v>0</v>
      </c>
      <c r="K794" s="69"/>
      <c r="L794" s="68"/>
      <c r="M794" s="167"/>
      <c r="N794" s="167"/>
      <c r="O794" s="167"/>
      <c r="P794" s="167"/>
      <c r="Q794" s="167"/>
      <c r="R794" s="66">
        <f t="shared" ref="R794:R809" si="356">(K794*L794*M794*N794)+(K794*L794*P794)+O794+(K794*L794*Q794)</f>
        <v>0</v>
      </c>
      <c r="S794" s="167"/>
      <c r="T794" s="167"/>
      <c r="U794" s="66">
        <f t="shared" ref="U794:U809" si="357">S794*T794</f>
        <v>0</v>
      </c>
      <c r="V794" s="167"/>
      <c r="W794" s="167"/>
      <c r="X794" s="66">
        <f t="shared" ref="X794:X823" si="358">W794*V794</f>
        <v>0</v>
      </c>
      <c r="Y794" s="167"/>
      <c r="Z794" s="167"/>
      <c r="AA794" s="66">
        <f t="shared" ref="AA794:AA823" si="359">Y794*Z794</f>
        <v>0</v>
      </c>
      <c r="AB794" s="167"/>
      <c r="AC794" s="167"/>
      <c r="AD794" s="66">
        <f t="shared" ref="AD794:AD823" si="360">AB794*AC794</f>
        <v>0</v>
      </c>
      <c r="AE794" s="167"/>
      <c r="AF794" s="167"/>
      <c r="AG794" s="66">
        <f t="shared" ref="AG794:AG823" si="361">AE794*AF794</f>
        <v>0</v>
      </c>
      <c r="AH794" s="167"/>
      <c r="AI794" s="167"/>
      <c r="AJ794" s="66">
        <f t="shared" ref="AJ794:AJ823" si="362">AI794+AH794</f>
        <v>0</v>
      </c>
      <c r="AK794" s="66"/>
      <c r="AL794" s="51">
        <f t="shared" ref="AL794:AL818" si="363">AJ794+AG794+AD794+AA794+X794+U794+R794+J794+AK794</f>
        <v>0</v>
      </c>
      <c r="AM794" s="964">
        <f>SUM(AL794:AL797)</f>
        <v>17800</v>
      </c>
      <c r="AN794" s="964"/>
      <c r="AO794" s="964">
        <v>17800</v>
      </c>
      <c r="AP794" s="1083">
        <f>AM794-AN794-AO794</f>
        <v>0</v>
      </c>
      <c r="AQ794" s="50"/>
      <c r="AR794" s="967"/>
      <c r="AS794" s="969">
        <v>17800</v>
      </c>
      <c r="AT794" s="565"/>
    </row>
    <row r="795" spans="1:46" s="166" customFormat="1" ht="12.75">
      <c r="A795" s="972"/>
      <c r="B795" s="959"/>
      <c r="C795" s="959"/>
      <c r="D795" s="962"/>
      <c r="E795" s="65"/>
      <c r="F795" s="71"/>
      <c r="G795" s="61"/>
      <c r="H795" s="72"/>
      <c r="I795" s="72"/>
      <c r="J795" s="64">
        <f t="shared" si="355"/>
        <v>0</v>
      </c>
      <c r="K795" s="63"/>
      <c r="L795" s="62"/>
      <c r="M795" s="72"/>
      <c r="N795" s="72"/>
      <c r="O795" s="72"/>
      <c r="P795" s="72"/>
      <c r="Q795" s="72"/>
      <c r="R795" s="60">
        <f t="shared" si="356"/>
        <v>0</v>
      </c>
      <c r="S795" s="72"/>
      <c r="T795" s="72"/>
      <c r="U795" s="60">
        <f t="shared" si="357"/>
        <v>0</v>
      </c>
      <c r="V795" s="72"/>
      <c r="W795" s="72"/>
      <c r="X795" s="60">
        <f t="shared" si="358"/>
        <v>0</v>
      </c>
      <c r="Y795" s="72"/>
      <c r="Z795" s="72"/>
      <c r="AA795" s="60">
        <f t="shared" si="359"/>
        <v>0</v>
      </c>
      <c r="AB795" s="72"/>
      <c r="AC795" s="72"/>
      <c r="AD795" s="60">
        <f t="shared" si="360"/>
        <v>0</v>
      </c>
      <c r="AE795" s="72"/>
      <c r="AF795" s="72"/>
      <c r="AG795" s="60">
        <f t="shared" si="361"/>
        <v>0</v>
      </c>
      <c r="AH795" s="72"/>
      <c r="AI795" s="72"/>
      <c r="AJ795" s="60">
        <f t="shared" si="362"/>
        <v>0</v>
      </c>
      <c r="AK795" s="60"/>
      <c r="AL795" s="51">
        <f t="shared" si="363"/>
        <v>0</v>
      </c>
      <c r="AM795" s="965"/>
      <c r="AN795" s="965"/>
      <c r="AO795" s="965"/>
      <c r="AP795" s="1084"/>
      <c r="AQ795" s="50"/>
      <c r="AR795" s="968"/>
      <c r="AS795" s="970"/>
      <c r="AT795" s="565"/>
    </row>
    <row r="796" spans="1:46" s="166" customFormat="1" ht="89.25">
      <c r="A796" s="972"/>
      <c r="B796" s="959"/>
      <c r="C796" s="959"/>
      <c r="D796" s="962"/>
      <c r="E796" s="65">
        <v>2018</v>
      </c>
      <c r="F796" s="65" t="s">
        <v>1204</v>
      </c>
      <c r="G796" s="61"/>
      <c r="H796" s="72"/>
      <c r="I796" s="72"/>
      <c r="J796" s="64">
        <f t="shared" si="355"/>
        <v>0</v>
      </c>
      <c r="K796" s="63">
        <v>1</v>
      </c>
      <c r="L796" s="62">
        <v>3</v>
      </c>
      <c r="M796" s="72">
        <v>20</v>
      </c>
      <c r="N796" s="72">
        <v>30</v>
      </c>
      <c r="O796" s="72">
        <v>10000</v>
      </c>
      <c r="P796" s="72">
        <v>2000</v>
      </c>
      <c r="Q796" s="72"/>
      <c r="R796" s="60">
        <f t="shared" si="356"/>
        <v>17800</v>
      </c>
      <c r="S796" s="72"/>
      <c r="T796" s="72"/>
      <c r="U796" s="60">
        <f t="shared" si="357"/>
        <v>0</v>
      </c>
      <c r="V796" s="72"/>
      <c r="W796" s="72"/>
      <c r="X796" s="60">
        <f t="shared" si="358"/>
        <v>0</v>
      </c>
      <c r="Y796" s="72"/>
      <c r="Z796" s="72"/>
      <c r="AA796" s="60">
        <f t="shared" si="359"/>
        <v>0</v>
      </c>
      <c r="AB796" s="72"/>
      <c r="AC796" s="72"/>
      <c r="AD796" s="60">
        <f t="shared" si="360"/>
        <v>0</v>
      </c>
      <c r="AE796" s="72"/>
      <c r="AF796" s="72"/>
      <c r="AG796" s="60">
        <f t="shared" si="361"/>
        <v>0</v>
      </c>
      <c r="AH796" s="72"/>
      <c r="AI796" s="72"/>
      <c r="AJ796" s="60">
        <f t="shared" si="362"/>
        <v>0</v>
      </c>
      <c r="AK796" s="60"/>
      <c r="AL796" s="51">
        <f t="shared" si="363"/>
        <v>17800</v>
      </c>
      <c r="AM796" s="965"/>
      <c r="AN796" s="965"/>
      <c r="AO796" s="965"/>
      <c r="AP796" s="1084"/>
      <c r="AQ796" s="50"/>
      <c r="AR796" s="968"/>
      <c r="AS796" s="970"/>
      <c r="AT796" s="565"/>
    </row>
    <row r="797" spans="1:46" s="163" customFormat="1" ht="13.5" thickBot="1">
      <c r="A797" s="973"/>
      <c r="B797" s="960"/>
      <c r="C797" s="960"/>
      <c r="D797" s="963"/>
      <c r="E797" s="155"/>
      <c r="F797" s="155"/>
      <c r="G797" s="126"/>
      <c r="H797" s="165"/>
      <c r="I797" s="165"/>
      <c r="J797" s="154">
        <f t="shared" si="355"/>
        <v>0</v>
      </c>
      <c r="K797" s="153"/>
      <c r="L797" s="152"/>
      <c r="M797" s="164"/>
      <c r="N797" s="164"/>
      <c r="O797" s="164"/>
      <c r="P797" s="164"/>
      <c r="Q797" s="164"/>
      <c r="R797" s="54">
        <f t="shared" si="356"/>
        <v>0</v>
      </c>
      <c r="S797" s="120"/>
      <c r="T797" s="120"/>
      <c r="U797" s="54">
        <f t="shared" si="357"/>
        <v>0</v>
      </c>
      <c r="V797" s="120"/>
      <c r="W797" s="120"/>
      <c r="X797" s="54">
        <f t="shared" si="358"/>
        <v>0</v>
      </c>
      <c r="Y797" s="119"/>
      <c r="Z797" s="119"/>
      <c r="AA797" s="54">
        <f t="shared" si="359"/>
        <v>0</v>
      </c>
      <c r="AB797" s="119"/>
      <c r="AC797" s="119"/>
      <c r="AD797" s="54">
        <f t="shared" si="360"/>
        <v>0</v>
      </c>
      <c r="AE797" s="119"/>
      <c r="AF797" s="119"/>
      <c r="AG797" s="54">
        <f t="shared" si="361"/>
        <v>0</v>
      </c>
      <c r="AH797" s="119"/>
      <c r="AI797" s="119"/>
      <c r="AJ797" s="54">
        <f t="shared" si="362"/>
        <v>0</v>
      </c>
      <c r="AK797" s="54"/>
      <c r="AL797" s="51">
        <f t="shared" si="363"/>
        <v>0</v>
      </c>
      <c r="AM797" s="966"/>
      <c r="AN797" s="966"/>
      <c r="AO797" s="966"/>
      <c r="AP797" s="1085"/>
      <c r="AQ797" s="50"/>
      <c r="AR797" s="968"/>
      <c r="AS797" s="970"/>
      <c r="AT797" s="566"/>
    </row>
    <row r="798" spans="1:46" ht="11.25">
      <c r="A798" s="1163" t="s">
        <v>449</v>
      </c>
      <c r="B798" s="958" t="s">
        <v>34</v>
      </c>
      <c r="C798" s="958" t="s">
        <v>448</v>
      </c>
      <c r="D798" s="961" t="s">
        <v>429</v>
      </c>
      <c r="E798" s="1212">
        <v>2017</v>
      </c>
      <c r="F798" s="1199" t="s">
        <v>36</v>
      </c>
      <c r="G798" s="67"/>
      <c r="H798" s="68"/>
      <c r="I798" s="68"/>
      <c r="J798" s="70">
        <f t="shared" si="355"/>
        <v>0</v>
      </c>
      <c r="K798" s="69"/>
      <c r="L798" s="68"/>
      <c r="M798" s="68"/>
      <c r="N798" s="68"/>
      <c r="O798" s="68"/>
      <c r="P798" s="68"/>
      <c r="Q798" s="68"/>
      <c r="R798" s="66">
        <f t="shared" si="356"/>
        <v>0</v>
      </c>
      <c r="S798" s="67"/>
      <c r="T798" s="67"/>
      <c r="U798" s="66">
        <f t="shared" si="357"/>
        <v>0</v>
      </c>
      <c r="V798" s="67"/>
      <c r="W798" s="67"/>
      <c r="X798" s="66">
        <f t="shared" si="358"/>
        <v>0</v>
      </c>
      <c r="Y798" s="67"/>
      <c r="Z798" s="67"/>
      <c r="AA798" s="66">
        <f t="shared" si="359"/>
        <v>0</v>
      </c>
      <c r="AB798" s="67"/>
      <c r="AC798" s="67"/>
      <c r="AD798" s="66">
        <f t="shared" si="360"/>
        <v>0</v>
      </c>
      <c r="AE798" s="67"/>
      <c r="AF798" s="67"/>
      <c r="AG798" s="66">
        <f t="shared" si="361"/>
        <v>0</v>
      </c>
      <c r="AH798" s="67"/>
      <c r="AI798" s="67"/>
      <c r="AJ798" s="66">
        <f t="shared" si="362"/>
        <v>0</v>
      </c>
      <c r="AK798" s="66"/>
      <c r="AL798" s="51">
        <f t="shared" si="363"/>
        <v>0</v>
      </c>
      <c r="AM798" s="964">
        <f>SUM(AL798:AL801)</f>
        <v>0</v>
      </c>
      <c r="AN798" s="964"/>
      <c r="AO798" s="964"/>
      <c r="AP798" s="964">
        <f>AM798-AN798-AO798</f>
        <v>0</v>
      </c>
      <c r="AQ798" s="50"/>
      <c r="AR798" s="967"/>
      <c r="AS798" s="969"/>
      <c r="AT798" s="567"/>
    </row>
    <row r="799" spans="1:46" ht="11.25">
      <c r="A799" s="972"/>
      <c r="B799" s="959"/>
      <c r="C799" s="959"/>
      <c r="D799" s="962"/>
      <c r="E799" s="1213"/>
      <c r="F799" s="1200"/>
      <c r="G799" s="61"/>
      <c r="H799" s="62"/>
      <c r="I799" s="62"/>
      <c r="J799" s="64">
        <f t="shared" si="355"/>
        <v>0</v>
      </c>
      <c r="K799" s="63"/>
      <c r="L799" s="62"/>
      <c r="M799" s="62"/>
      <c r="N799" s="62"/>
      <c r="O799" s="62"/>
      <c r="P799" s="62"/>
      <c r="Q799" s="62"/>
      <c r="R799" s="60">
        <f t="shared" si="356"/>
        <v>0</v>
      </c>
      <c r="S799" s="61"/>
      <c r="T799" s="61"/>
      <c r="U799" s="60">
        <f t="shared" si="357"/>
        <v>0</v>
      </c>
      <c r="V799" s="61"/>
      <c r="W799" s="61"/>
      <c r="X799" s="60">
        <f t="shared" si="358"/>
        <v>0</v>
      </c>
      <c r="Y799" s="61"/>
      <c r="Z799" s="61"/>
      <c r="AA799" s="60">
        <f t="shared" si="359"/>
        <v>0</v>
      </c>
      <c r="AB799" s="61"/>
      <c r="AC799" s="61"/>
      <c r="AD799" s="60">
        <f t="shared" si="360"/>
        <v>0</v>
      </c>
      <c r="AE799" s="61"/>
      <c r="AF799" s="61"/>
      <c r="AG799" s="60">
        <f t="shared" si="361"/>
        <v>0</v>
      </c>
      <c r="AH799" s="61"/>
      <c r="AI799" s="61"/>
      <c r="AJ799" s="60">
        <f t="shared" si="362"/>
        <v>0</v>
      </c>
      <c r="AK799" s="60"/>
      <c r="AL799" s="51">
        <f t="shared" si="363"/>
        <v>0</v>
      </c>
      <c r="AM799" s="965"/>
      <c r="AN799" s="965"/>
      <c r="AO799" s="965"/>
      <c r="AP799" s="965"/>
      <c r="AQ799" s="50"/>
      <c r="AR799" s="968"/>
      <c r="AS799" s="970"/>
      <c r="AT799" s="567"/>
    </row>
    <row r="800" spans="1:46" ht="38.25">
      <c r="A800" s="972"/>
      <c r="B800" s="959"/>
      <c r="C800" s="959"/>
      <c r="D800" s="962"/>
      <c r="E800" s="65">
        <v>2017</v>
      </c>
      <c r="F800" s="65" t="s">
        <v>1222</v>
      </c>
      <c r="G800" s="61"/>
      <c r="H800" s="62"/>
      <c r="I800" s="62"/>
      <c r="J800" s="64">
        <f t="shared" si="355"/>
        <v>0</v>
      </c>
      <c r="K800" s="63"/>
      <c r="L800" s="62"/>
      <c r="M800" s="62"/>
      <c r="N800" s="62"/>
      <c r="O800" s="62"/>
      <c r="P800" s="62"/>
      <c r="Q800" s="62"/>
      <c r="R800" s="60">
        <f t="shared" si="356"/>
        <v>0</v>
      </c>
      <c r="S800" s="61"/>
      <c r="T800" s="61"/>
      <c r="U800" s="60">
        <f t="shared" si="357"/>
        <v>0</v>
      </c>
      <c r="V800" s="61"/>
      <c r="W800" s="61"/>
      <c r="X800" s="60">
        <f t="shared" si="358"/>
        <v>0</v>
      </c>
      <c r="Y800" s="61"/>
      <c r="Z800" s="61"/>
      <c r="AA800" s="60">
        <f t="shared" si="359"/>
        <v>0</v>
      </c>
      <c r="AB800" s="61"/>
      <c r="AC800" s="61"/>
      <c r="AD800" s="60">
        <f t="shared" si="360"/>
        <v>0</v>
      </c>
      <c r="AE800" s="61"/>
      <c r="AF800" s="61"/>
      <c r="AG800" s="60">
        <f t="shared" si="361"/>
        <v>0</v>
      </c>
      <c r="AH800" s="61"/>
      <c r="AI800" s="61"/>
      <c r="AJ800" s="60">
        <f t="shared" si="362"/>
        <v>0</v>
      </c>
      <c r="AK800" s="60"/>
      <c r="AL800" s="51">
        <f t="shared" si="363"/>
        <v>0</v>
      </c>
      <c r="AM800" s="965"/>
      <c r="AN800" s="965"/>
      <c r="AO800" s="965"/>
      <c r="AP800" s="965"/>
      <c r="AQ800" s="50"/>
      <c r="AR800" s="968"/>
      <c r="AS800" s="970"/>
      <c r="AT800" s="567"/>
    </row>
    <row r="801" spans="1:46" ht="39" thickBot="1">
      <c r="A801" s="1023"/>
      <c r="B801" s="960"/>
      <c r="C801" s="960"/>
      <c r="D801" s="963"/>
      <c r="E801" s="59">
        <v>2018</v>
      </c>
      <c r="F801" s="59" t="s">
        <v>1167</v>
      </c>
      <c r="G801" s="58"/>
      <c r="H801" s="53"/>
      <c r="I801" s="53"/>
      <c r="J801" s="57">
        <f t="shared" si="355"/>
        <v>0</v>
      </c>
      <c r="K801" s="56"/>
      <c r="L801" s="55"/>
      <c r="M801" s="53"/>
      <c r="N801" s="53"/>
      <c r="O801" s="53"/>
      <c r="P801" s="53"/>
      <c r="Q801" s="53"/>
      <c r="R801" s="54">
        <f t="shared" si="356"/>
        <v>0</v>
      </c>
      <c r="S801" s="53"/>
      <c r="T801" s="53"/>
      <c r="U801" s="52">
        <f t="shared" si="357"/>
        <v>0</v>
      </c>
      <c r="V801" s="53"/>
      <c r="W801" s="53"/>
      <c r="X801" s="52">
        <f t="shared" si="358"/>
        <v>0</v>
      </c>
      <c r="Y801" s="53"/>
      <c r="Z801" s="53"/>
      <c r="AA801" s="52">
        <f t="shared" si="359"/>
        <v>0</v>
      </c>
      <c r="AB801" s="53"/>
      <c r="AC801" s="53"/>
      <c r="AD801" s="52">
        <f t="shared" si="360"/>
        <v>0</v>
      </c>
      <c r="AE801" s="53"/>
      <c r="AF801" s="53"/>
      <c r="AG801" s="52">
        <f t="shared" si="361"/>
        <v>0</v>
      </c>
      <c r="AH801" s="53"/>
      <c r="AI801" s="53"/>
      <c r="AJ801" s="52">
        <f t="shared" si="362"/>
        <v>0</v>
      </c>
      <c r="AK801" s="52"/>
      <c r="AL801" s="51">
        <f t="shared" si="363"/>
        <v>0</v>
      </c>
      <c r="AM801" s="966"/>
      <c r="AN801" s="966"/>
      <c r="AO801" s="966"/>
      <c r="AP801" s="966"/>
      <c r="AQ801" s="50"/>
      <c r="AR801" s="968"/>
      <c r="AS801" s="970"/>
      <c r="AT801" s="567"/>
    </row>
    <row r="802" spans="1:46" ht="38.25">
      <c r="A802" s="971" t="s">
        <v>447</v>
      </c>
      <c r="B802" s="958" t="s">
        <v>34</v>
      </c>
      <c r="C802" s="958" t="s">
        <v>446</v>
      </c>
      <c r="D802" s="961" t="s">
        <v>429</v>
      </c>
      <c r="E802" s="71">
        <v>2017</v>
      </c>
      <c r="F802" s="71" t="s">
        <v>1170</v>
      </c>
      <c r="G802" s="67"/>
      <c r="H802" s="68"/>
      <c r="I802" s="68"/>
      <c r="J802" s="70">
        <f t="shared" si="355"/>
        <v>0</v>
      </c>
      <c r="K802" s="69"/>
      <c r="L802" s="68"/>
      <c r="M802" s="68"/>
      <c r="N802" s="68"/>
      <c r="O802" s="68"/>
      <c r="P802" s="68"/>
      <c r="Q802" s="68"/>
      <c r="R802" s="66">
        <f t="shared" si="356"/>
        <v>0</v>
      </c>
      <c r="S802" s="67"/>
      <c r="T802" s="67"/>
      <c r="U802" s="66">
        <f t="shared" si="357"/>
        <v>0</v>
      </c>
      <c r="V802" s="67"/>
      <c r="W802" s="67"/>
      <c r="X802" s="66">
        <f t="shared" si="358"/>
        <v>0</v>
      </c>
      <c r="Y802" s="67"/>
      <c r="Z802" s="67"/>
      <c r="AA802" s="66">
        <f t="shared" si="359"/>
        <v>0</v>
      </c>
      <c r="AB802" s="67"/>
      <c r="AC802" s="67"/>
      <c r="AD802" s="66">
        <f t="shared" si="360"/>
        <v>0</v>
      </c>
      <c r="AE802" s="67"/>
      <c r="AF802" s="67"/>
      <c r="AG802" s="66">
        <f t="shared" si="361"/>
        <v>0</v>
      </c>
      <c r="AH802" s="67"/>
      <c r="AI802" s="67"/>
      <c r="AJ802" s="66">
        <f t="shared" si="362"/>
        <v>0</v>
      </c>
      <c r="AK802" s="66"/>
      <c r="AL802" s="51">
        <f t="shared" si="363"/>
        <v>0</v>
      </c>
      <c r="AM802" s="964">
        <f>SUM(AL802:AL805)</f>
        <v>0</v>
      </c>
      <c r="AN802" s="964"/>
      <c r="AO802" s="964"/>
      <c r="AP802" s="964">
        <f>AM802-AN802-AO802</f>
        <v>0</v>
      </c>
      <c r="AQ802" s="50"/>
      <c r="AR802" s="968"/>
      <c r="AS802" s="970"/>
      <c r="AT802" s="567"/>
    </row>
    <row r="803" spans="1:46" ht="32.25" customHeight="1">
      <c r="A803" s="972"/>
      <c r="B803" s="959"/>
      <c r="C803" s="959"/>
      <c r="D803" s="962"/>
      <c r="E803" s="65">
        <v>2017</v>
      </c>
      <c r="F803" s="151" t="s">
        <v>1221</v>
      </c>
      <c r="G803" s="61"/>
      <c r="H803" s="62"/>
      <c r="I803" s="62"/>
      <c r="J803" s="64">
        <f t="shared" si="355"/>
        <v>0</v>
      </c>
      <c r="K803" s="63"/>
      <c r="L803" s="62"/>
      <c r="M803" s="62"/>
      <c r="N803" s="62"/>
      <c r="O803" s="62"/>
      <c r="P803" s="62"/>
      <c r="Q803" s="62"/>
      <c r="R803" s="60">
        <f t="shared" si="356"/>
        <v>0</v>
      </c>
      <c r="S803" s="61"/>
      <c r="T803" s="61"/>
      <c r="U803" s="60">
        <f t="shared" si="357"/>
        <v>0</v>
      </c>
      <c r="V803" s="61"/>
      <c r="W803" s="61"/>
      <c r="X803" s="60">
        <f t="shared" si="358"/>
        <v>0</v>
      </c>
      <c r="Y803" s="61"/>
      <c r="Z803" s="61"/>
      <c r="AA803" s="60">
        <f t="shared" si="359"/>
        <v>0</v>
      </c>
      <c r="AB803" s="61"/>
      <c r="AC803" s="61"/>
      <c r="AD803" s="60">
        <f t="shared" si="360"/>
        <v>0</v>
      </c>
      <c r="AE803" s="61"/>
      <c r="AF803" s="61"/>
      <c r="AG803" s="60">
        <f t="shared" si="361"/>
        <v>0</v>
      </c>
      <c r="AH803" s="61"/>
      <c r="AI803" s="61"/>
      <c r="AJ803" s="60">
        <f t="shared" si="362"/>
        <v>0</v>
      </c>
      <c r="AK803" s="60"/>
      <c r="AL803" s="51">
        <f t="shared" si="363"/>
        <v>0</v>
      </c>
      <c r="AM803" s="965"/>
      <c r="AN803" s="965"/>
      <c r="AO803" s="965"/>
      <c r="AP803" s="965"/>
      <c r="AQ803" s="50"/>
      <c r="AR803" s="968"/>
      <c r="AS803" s="970"/>
      <c r="AT803" s="567"/>
    </row>
    <row r="804" spans="1:46" ht="35.25" customHeight="1">
      <c r="A804" s="972"/>
      <c r="B804" s="959"/>
      <c r="C804" s="959"/>
      <c r="D804" s="962"/>
      <c r="E804" s="65">
        <v>2018</v>
      </c>
      <c r="F804" s="65" t="s">
        <v>1220</v>
      </c>
      <c r="G804" s="61"/>
      <c r="H804" s="62"/>
      <c r="I804" s="62"/>
      <c r="J804" s="64">
        <f t="shared" si="355"/>
        <v>0</v>
      </c>
      <c r="K804" s="63"/>
      <c r="L804" s="62"/>
      <c r="M804" s="62"/>
      <c r="N804" s="62"/>
      <c r="O804" s="62"/>
      <c r="P804" s="62"/>
      <c r="Q804" s="62"/>
      <c r="R804" s="60">
        <f t="shared" si="356"/>
        <v>0</v>
      </c>
      <c r="S804" s="61"/>
      <c r="T804" s="61"/>
      <c r="U804" s="60">
        <f t="shared" si="357"/>
        <v>0</v>
      </c>
      <c r="V804" s="61"/>
      <c r="W804" s="61"/>
      <c r="X804" s="60">
        <f t="shared" si="358"/>
        <v>0</v>
      </c>
      <c r="Y804" s="61"/>
      <c r="Z804" s="61"/>
      <c r="AA804" s="60">
        <f t="shared" si="359"/>
        <v>0</v>
      </c>
      <c r="AB804" s="61"/>
      <c r="AC804" s="61"/>
      <c r="AD804" s="60">
        <f t="shared" si="360"/>
        <v>0</v>
      </c>
      <c r="AE804" s="61"/>
      <c r="AF804" s="61"/>
      <c r="AG804" s="60">
        <f t="shared" si="361"/>
        <v>0</v>
      </c>
      <c r="AH804" s="61"/>
      <c r="AI804" s="61"/>
      <c r="AJ804" s="60">
        <f t="shared" si="362"/>
        <v>0</v>
      </c>
      <c r="AK804" s="60"/>
      <c r="AL804" s="51">
        <f t="shared" si="363"/>
        <v>0</v>
      </c>
      <c r="AM804" s="965"/>
      <c r="AN804" s="965"/>
      <c r="AO804" s="965"/>
      <c r="AP804" s="965"/>
      <c r="AQ804" s="50"/>
      <c r="AR804" s="968"/>
      <c r="AS804" s="970"/>
      <c r="AT804" s="567"/>
    </row>
    <row r="805" spans="1:46" ht="34.5" thickBot="1">
      <c r="A805" s="973"/>
      <c r="B805" s="960"/>
      <c r="C805" s="960"/>
      <c r="D805" s="963"/>
      <c r="E805" s="65">
        <v>2018</v>
      </c>
      <c r="F805" s="162" t="s">
        <v>1172</v>
      </c>
      <c r="G805" s="126"/>
      <c r="H805" s="159"/>
      <c r="I805" s="159"/>
      <c r="J805" s="154">
        <f t="shared" si="355"/>
        <v>0</v>
      </c>
      <c r="K805" s="153"/>
      <c r="L805" s="152"/>
      <c r="M805" s="159"/>
      <c r="N805" s="159"/>
      <c r="O805" s="159"/>
      <c r="P805" s="159"/>
      <c r="Q805" s="159"/>
      <c r="R805" s="54">
        <f t="shared" si="356"/>
        <v>0</v>
      </c>
      <c r="S805" s="159"/>
      <c r="T805" s="159"/>
      <c r="U805" s="54">
        <f t="shared" si="357"/>
        <v>0</v>
      </c>
      <c r="V805" s="159"/>
      <c r="W805" s="159"/>
      <c r="X805" s="54">
        <f t="shared" si="358"/>
        <v>0</v>
      </c>
      <c r="Y805" s="159"/>
      <c r="Z805" s="159"/>
      <c r="AA805" s="54">
        <f t="shared" si="359"/>
        <v>0</v>
      </c>
      <c r="AB805" s="159"/>
      <c r="AC805" s="159"/>
      <c r="AD805" s="54">
        <f t="shared" si="360"/>
        <v>0</v>
      </c>
      <c r="AE805" s="159"/>
      <c r="AF805" s="159"/>
      <c r="AG805" s="54">
        <f t="shared" si="361"/>
        <v>0</v>
      </c>
      <c r="AH805" s="159"/>
      <c r="AI805" s="159"/>
      <c r="AJ805" s="54">
        <f t="shared" si="362"/>
        <v>0</v>
      </c>
      <c r="AK805" s="54"/>
      <c r="AL805" s="51">
        <f t="shared" si="363"/>
        <v>0</v>
      </c>
      <c r="AM805" s="966"/>
      <c r="AN805" s="966"/>
      <c r="AO805" s="966"/>
      <c r="AP805" s="966"/>
      <c r="AQ805" s="50"/>
      <c r="AR805" s="984"/>
      <c r="AS805" s="985"/>
      <c r="AT805" s="567"/>
    </row>
    <row r="806" spans="1:46" ht="38.25">
      <c r="A806" s="971" t="s">
        <v>445</v>
      </c>
      <c r="B806" s="958" t="s">
        <v>34</v>
      </c>
      <c r="C806" s="958" t="s">
        <v>444</v>
      </c>
      <c r="D806" s="961" t="s">
        <v>429</v>
      </c>
      <c r="E806" s="71">
        <v>2017</v>
      </c>
      <c r="F806" s="71" t="s">
        <v>1173</v>
      </c>
      <c r="G806" s="67"/>
      <c r="H806" s="68"/>
      <c r="I806" s="68"/>
      <c r="J806" s="70">
        <f t="shared" si="355"/>
        <v>0</v>
      </c>
      <c r="K806" s="69"/>
      <c r="L806" s="68"/>
      <c r="M806" s="68"/>
      <c r="N806" s="68"/>
      <c r="O806" s="68"/>
      <c r="P806" s="68"/>
      <c r="Q806" s="68"/>
      <c r="R806" s="66">
        <f t="shared" si="356"/>
        <v>0</v>
      </c>
      <c r="S806" s="67"/>
      <c r="T806" s="67"/>
      <c r="U806" s="66">
        <f t="shared" si="357"/>
        <v>0</v>
      </c>
      <c r="V806" s="67"/>
      <c r="W806" s="67"/>
      <c r="X806" s="66">
        <f t="shared" si="358"/>
        <v>0</v>
      </c>
      <c r="Y806" s="67"/>
      <c r="Z806" s="67"/>
      <c r="AA806" s="66">
        <f t="shared" si="359"/>
        <v>0</v>
      </c>
      <c r="AB806" s="67"/>
      <c r="AC806" s="67"/>
      <c r="AD806" s="66">
        <f t="shared" si="360"/>
        <v>0</v>
      </c>
      <c r="AE806" s="67"/>
      <c r="AF806" s="67"/>
      <c r="AG806" s="66">
        <f t="shared" si="361"/>
        <v>0</v>
      </c>
      <c r="AH806" s="67"/>
      <c r="AI806" s="67"/>
      <c r="AJ806" s="66">
        <f t="shared" si="362"/>
        <v>0</v>
      </c>
      <c r="AK806" s="66"/>
      <c r="AL806" s="51">
        <f t="shared" si="363"/>
        <v>0</v>
      </c>
      <c r="AM806" s="964">
        <f>SUM(AL806:AL809)</f>
        <v>0</v>
      </c>
      <c r="AN806" s="964"/>
      <c r="AO806" s="964"/>
      <c r="AP806" s="964">
        <f>AM806-AN806-AO806</f>
        <v>0</v>
      </c>
      <c r="AQ806" s="50"/>
      <c r="AR806" s="968"/>
      <c r="AS806" s="970"/>
      <c r="AT806" s="567"/>
    </row>
    <row r="807" spans="1:46" ht="51">
      <c r="A807" s="972"/>
      <c r="B807" s="959"/>
      <c r="C807" s="959"/>
      <c r="D807" s="962"/>
      <c r="E807" s="65">
        <v>2018</v>
      </c>
      <c r="F807" s="151" t="s">
        <v>1174</v>
      </c>
      <c r="G807" s="61"/>
      <c r="H807" s="62"/>
      <c r="I807" s="62"/>
      <c r="J807" s="64">
        <f t="shared" si="355"/>
        <v>0</v>
      </c>
      <c r="K807" s="63"/>
      <c r="L807" s="62"/>
      <c r="M807" s="62"/>
      <c r="N807" s="62"/>
      <c r="O807" s="62"/>
      <c r="P807" s="62"/>
      <c r="Q807" s="62"/>
      <c r="R807" s="60">
        <f t="shared" si="356"/>
        <v>0</v>
      </c>
      <c r="S807" s="61"/>
      <c r="T807" s="61"/>
      <c r="U807" s="60">
        <f t="shared" si="357"/>
        <v>0</v>
      </c>
      <c r="V807" s="61"/>
      <c r="W807" s="61"/>
      <c r="X807" s="60">
        <f t="shared" si="358"/>
        <v>0</v>
      </c>
      <c r="Y807" s="61"/>
      <c r="Z807" s="61"/>
      <c r="AA807" s="60">
        <f t="shared" si="359"/>
        <v>0</v>
      </c>
      <c r="AB807" s="61"/>
      <c r="AC807" s="61"/>
      <c r="AD807" s="60">
        <f t="shared" si="360"/>
        <v>0</v>
      </c>
      <c r="AE807" s="61"/>
      <c r="AF807" s="61"/>
      <c r="AG807" s="60">
        <f t="shared" si="361"/>
        <v>0</v>
      </c>
      <c r="AH807" s="61"/>
      <c r="AI807" s="61"/>
      <c r="AJ807" s="60">
        <f t="shared" si="362"/>
        <v>0</v>
      </c>
      <c r="AK807" s="60"/>
      <c r="AL807" s="51">
        <f t="shared" si="363"/>
        <v>0</v>
      </c>
      <c r="AM807" s="965"/>
      <c r="AN807" s="965"/>
      <c r="AO807" s="965"/>
      <c r="AP807" s="965"/>
      <c r="AQ807" s="50"/>
      <c r="AR807" s="968"/>
      <c r="AS807" s="970"/>
      <c r="AT807" s="567"/>
    </row>
    <row r="808" spans="1:46" ht="21" customHeight="1">
      <c r="A808" s="972"/>
      <c r="B808" s="959"/>
      <c r="C808" s="959"/>
      <c r="D808" s="962"/>
      <c r="E808" s="65"/>
      <c r="F808" s="65"/>
      <c r="G808" s="61"/>
      <c r="H808" s="62"/>
      <c r="I808" s="62"/>
      <c r="J808" s="64">
        <f t="shared" si="355"/>
        <v>0</v>
      </c>
      <c r="K808" s="63"/>
      <c r="L808" s="62"/>
      <c r="M808" s="62"/>
      <c r="N808" s="62"/>
      <c r="O808" s="62"/>
      <c r="P808" s="62"/>
      <c r="Q808" s="62"/>
      <c r="R808" s="60">
        <f t="shared" si="356"/>
        <v>0</v>
      </c>
      <c r="S808" s="61"/>
      <c r="T808" s="61"/>
      <c r="U808" s="60">
        <f t="shared" si="357"/>
        <v>0</v>
      </c>
      <c r="V808" s="61"/>
      <c r="W808" s="61"/>
      <c r="X808" s="60">
        <f t="shared" si="358"/>
        <v>0</v>
      </c>
      <c r="Y808" s="61"/>
      <c r="Z808" s="61"/>
      <c r="AA808" s="60">
        <f t="shared" si="359"/>
        <v>0</v>
      </c>
      <c r="AB808" s="61"/>
      <c r="AC808" s="61"/>
      <c r="AD808" s="60">
        <f t="shared" si="360"/>
        <v>0</v>
      </c>
      <c r="AE808" s="61"/>
      <c r="AF808" s="61"/>
      <c r="AG808" s="60">
        <f t="shared" si="361"/>
        <v>0</v>
      </c>
      <c r="AH808" s="61"/>
      <c r="AI808" s="61"/>
      <c r="AJ808" s="60">
        <f t="shared" si="362"/>
        <v>0</v>
      </c>
      <c r="AK808" s="60"/>
      <c r="AL808" s="51">
        <f t="shared" si="363"/>
        <v>0</v>
      </c>
      <c r="AM808" s="965"/>
      <c r="AN808" s="965"/>
      <c r="AO808" s="965"/>
      <c r="AP808" s="965"/>
      <c r="AQ808" s="50"/>
      <c r="AR808" s="968"/>
      <c r="AS808" s="970"/>
      <c r="AT808" s="567"/>
    </row>
    <row r="809" spans="1:46" ht="21" customHeight="1" thickBot="1">
      <c r="A809" s="973"/>
      <c r="B809" s="960"/>
      <c r="C809" s="960"/>
      <c r="D809" s="963"/>
      <c r="E809" s="161"/>
      <c r="F809" s="160"/>
      <c r="G809" s="126"/>
      <c r="H809" s="159"/>
      <c r="I809" s="159"/>
      <c r="J809" s="154">
        <f t="shared" si="355"/>
        <v>0</v>
      </c>
      <c r="K809" s="153"/>
      <c r="L809" s="152"/>
      <c r="M809" s="159"/>
      <c r="N809" s="159"/>
      <c r="O809" s="159"/>
      <c r="P809" s="159"/>
      <c r="Q809" s="159"/>
      <c r="R809" s="54">
        <f t="shared" si="356"/>
        <v>0</v>
      </c>
      <c r="S809" s="159"/>
      <c r="T809" s="159"/>
      <c r="U809" s="54">
        <f t="shared" si="357"/>
        <v>0</v>
      </c>
      <c r="V809" s="159"/>
      <c r="W809" s="159"/>
      <c r="X809" s="54">
        <f t="shared" si="358"/>
        <v>0</v>
      </c>
      <c r="Y809" s="159"/>
      <c r="Z809" s="159"/>
      <c r="AA809" s="54">
        <f t="shared" si="359"/>
        <v>0</v>
      </c>
      <c r="AB809" s="159"/>
      <c r="AC809" s="159"/>
      <c r="AD809" s="54">
        <f t="shared" si="360"/>
        <v>0</v>
      </c>
      <c r="AE809" s="159"/>
      <c r="AF809" s="159"/>
      <c r="AG809" s="54">
        <f t="shared" si="361"/>
        <v>0</v>
      </c>
      <c r="AH809" s="159"/>
      <c r="AI809" s="159"/>
      <c r="AJ809" s="54">
        <f t="shared" si="362"/>
        <v>0</v>
      </c>
      <c r="AK809" s="54"/>
      <c r="AL809" s="51">
        <f t="shared" si="363"/>
        <v>0</v>
      </c>
      <c r="AM809" s="966"/>
      <c r="AN809" s="966"/>
      <c r="AO809" s="966"/>
      <c r="AP809" s="966"/>
      <c r="AQ809" s="50"/>
      <c r="AR809" s="984"/>
      <c r="AS809" s="985"/>
      <c r="AT809" s="567"/>
    </row>
    <row r="810" spans="1:46" s="150" customFormat="1" ht="33" customHeight="1" thickBot="1">
      <c r="A810" s="1209"/>
      <c r="B810" s="1210"/>
      <c r="C810" s="1210"/>
      <c r="D810" s="1210"/>
      <c r="E810" s="1210"/>
      <c r="F810" s="1211"/>
      <c r="G810" s="142"/>
      <c r="H810" s="144"/>
      <c r="I810" s="144"/>
      <c r="J810" s="149"/>
      <c r="K810" s="148"/>
      <c r="L810" s="141"/>
      <c r="M810" s="141"/>
      <c r="N810" s="141"/>
      <c r="O810" s="141"/>
      <c r="P810" s="147"/>
      <c r="Q810" s="147"/>
      <c r="R810" s="141"/>
      <c r="S810" s="147"/>
      <c r="T810" s="147"/>
      <c r="U810" s="88"/>
      <c r="V810" s="144"/>
      <c r="W810" s="144"/>
      <c r="X810" s="88">
        <f t="shared" si="358"/>
        <v>0</v>
      </c>
      <c r="Y810" s="144"/>
      <c r="Z810" s="144"/>
      <c r="AA810" s="88">
        <f t="shared" si="359"/>
        <v>0</v>
      </c>
      <c r="AB810" s="144"/>
      <c r="AC810" s="144"/>
      <c r="AD810" s="88">
        <f t="shared" si="360"/>
        <v>0</v>
      </c>
      <c r="AE810" s="144"/>
      <c r="AF810" s="144"/>
      <c r="AG810" s="88">
        <f t="shared" si="361"/>
        <v>0</v>
      </c>
      <c r="AH810" s="144"/>
      <c r="AI810" s="144"/>
      <c r="AJ810" s="88">
        <f t="shared" si="362"/>
        <v>0</v>
      </c>
      <c r="AK810" s="88"/>
      <c r="AL810" s="51">
        <f t="shared" si="363"/>
        <v>0</v>
      </c>
      <c r="AM810" s="145"/>
      <c r="AN810" s="144"/>
      <c r="AO810" s="144"/>
      <c r="AP810" s="143"/>
      <c r="AQ810" s="50"/>
      <c r="AR810" s="158"/>
      <c r="AS810" s="157"/>
      <c r="AT810" s="563"/>
    </row>
    <row r="811" spans="1:46" ht="84" customHeight="1" thickBot="1">
      <c r="A811" s="971" t="s">
        <v>443</v>
      </c>
      <c r="B811" s="958" t="s">
        <v>34</v>
      </c>
      <c r="C811" s="961" t="s">
        <v>442</v>
      </c>
      <c r="D811" s="961" t="s">
        <v>1377</v>
      </c>
      <c r="E811" s="71">
        <v>2017</v>
      </c>
      <c r="F811" s="71" t="s">
        <v>1177</v>
      </c>
      <c r="G811" s="67"/>
      <c r="H811" s="68"/>
      <c r="I811" s="68"/>
      <c r="J811" s="70">
        <f t="shared" ref="J811:J818" si="364">G811*H811*I811</f>
        <v>0</v>
      </c>
      <c r="K811" s="69"/>
      <c r="L811" s="68"/>
      <c r="M811" s="68"/>
      <c r="N811" s="68"/>
      <c r="O811" s="68"/>
      <c r="P811" s="68"/>
      <c r="Q811" s="68"/>
      <c r="R811" s="66">
        <f t="shared" ref="R811:R818" si="365">(K811*L811*M811*N811)+(K811*L811*P811)+O811+(K811*L811*Q811)</f>
        <v>0</v>
      </c>
      <c r="S811" s="67"/>
      <c r="T811" s="67"/>
      <c r="U811" s="66">
        <f t="shared" ref="U811:U818" si="366">S811*T811</f>
        <v>0</v>
      </c>
      <c r="V811" s="67"/>
      <c r="W811" s="67"/>
      <c r="X811" s="66">
        <f t="shared" si="358"/>
        <v>0</v>
      </c>
      <c r="Y811" s="67"/>
      <c r="Z811" s="67"/>
      <c r="AA811" s="66">
        <f t="shared" si="359"/>
        <v>0</v>
      </c>
      <c r="AB811" s="67"/>
      <c r="AC811" s="67"/>
      <c r="AD811" s="66">
        <f t="shared" si="360"/>
        <v>0</v>
      </c>
      <c r="AE811" s="67"/>
      <c r="AF811" s="67"/>
      <c r="AG811" s="66">
        <f t="shared" si="361"/>
        <v>0</v>
      </c>
      <c r="AH811" s="67"/>
      <c r="AI811" s="67"/>
      <c r="AJ811" s="66">
        <f t="shared" si="362"/>
        <v>0</v>
      </c>
      <c r="AK811" s="66"/>
      <c r="AL811" s="51">
        <f t="shared" si="363"/>
        <v>0</v>
      </c>
      <c r="AM811" s="964">
        <f>SUM(AL811:AL814)</f>
        <v>50000</v>
      </c>
      <c r="AN811" s="964">
        <v>20000</v>
      </c>
      <c r="AO811" s="964">
        <v>30000</v>
      </c>
      <c r="AP811" s="964">
        <f>AM811-AN811-AO811</f>
        <v>0</v>
      </c>
      <c r="AQ811" s="50"/>
      <c r="AR811" s="967"/>
      <c r="AS811" s="969">
        <v>50000</v>
      </c>
      <c r="AT811" s="567"/>
    </row>
    <row r="812" spans="1:46" ht="95.25" customHeight="1">
      <c r="A812" s="972"/>
      <c r="B812" s="959"/>
      <c r="C812" s="962"/>
      <c r="D812" s="962"/>
      <c r="E812" s="65">
        <v>2017</v>
      </c>
      <c r="F812" s="156" t="s">
        <v>1178</v>
      </c>
      <c r="G812" s="61"/>
      <c r="H812" s="62"/>
      <c r="I812" s="62"/>
      <c r="J812" s="64">
        <f t="shared" si="364"/>
        <v>0</v>
      </c>
      <c r="K812" s="63"/>
      <c r="L812" s="62"/>
      <c r="M812" s="62"/>
      <c r="N812" s="62"/>
      <c r="O812" s="62"/>
      <c r="P812" s="62"/>
      <c r="Q812" s="62"/>
      <c r="R812" s="60">
        <f t="shared" si="365"/>
        <v>0</v>
      </c>
      <c r="S812" s="61"/>
      <c r="T812" s="61"/>
      <c r="U812" s="60">
        <f t="shared" si="366"/>
        <v>0</v>
      </c>
      <c r="V812" s="61"/>
      <c r="W812" s="61"/>
      <c r="X812" s="60">
        <f t="shared" si="358"/>
        <v>0</v>
      </c>
      <c r="Y812" s="61"/>
      <c r="Z812" s="61"/>
      <c r="AA812" s="60">
        <f t="shared" si="359"/>
        <v>0</v>
      </c>
      <c r="AB812" s="61"/>
      <c r="AC812" s="61"/>
      <c r="AD812" s="60">
        <f t="shared" si="360"/>
        <v>0</v>
      </c>
      <c r="AE812" s="61"/>
      <c r="AF812" s="61"/>
      <c r="AG812" s="60">
        <f t="shared" si="361"/>
        <v>0</v>
      </c>
      <c r="AH812" s="61"/>
      <c r="AI812" s="61"/>
      <c r="AJ812" s="60">
        <f t="shared" si="362"/>
        <v>0</v>
      </c>
      <c r="AK812" s="60"/>
      <c r="AL812" s="51">
        <f t="shared" si="363"/>
        <v>0</v>
      </c>
      <c r="AM812" s="965"/>
      <c r="AN812" s="965"/>
      <c r="AO812" s="965"/>
      <c r="AP812" s="965"/>
      <c r="AQ812" s="50"/>
      <c r="AR812" s="968"/>
      <c r="AS812" s="970"/>
      <c r="AT812" s="567"/>
    </row>
    <row r="813" spans="1:46" ht="73.5" customHeight="1">
      <c r="A813" s="972"/>
      <c r="B813" s="959"/>
      <c r="C813" s="962"/>
      <c r="D813" s="962"/>
      <c r="E813" s="65">
        <v>2018</v>
      </c>
      <c r="F813" s="65" t="s">
        <v>1179</v>
      </c>
      <c r="G813" s="61"/>
      <c r="H813" s="62"/>
      <c r="I813" s="62"/>
      <c r="J813" s="64">
        <f t="shared" si="364"/>
        <v>0</v>
      </c>
      <c r="K813" s="63"/>
      <c r="L813" s="62"/>
      <c r="M813" s="62"/>
      <c r="N813" s="62"/>
      <c r="O813" s="62"/>
      <c r="P813" s="62"/>
      <c r="Q813" s="62"/>
      <c r="R813" s="60">
        <f t="shared" si="365"/>
        <v>0</v>
      </c>
      <c r="S813" s="61"/>
      <c r="T813" s="61"/>
      <c r="U813" s="60">
        <f t="shared" si="366"/>
        <v>0</v>
      </c>
      <c r="V813" s="61"/>
      <c r="W813" s="61"/>
      <c r="X813" s="60">
        <f t="shared" si="358"/>
        <v>0</v>
      </c>
      <c r="Y813" s="61"/>
      <c r="Z813" s="61"/>
      <c r="AA813" s="60">
        <f t="shared" si="359"/>
        <v>0</v>
      </c>
      <c r="AB813" s="61"/>
      <c r="AC813" s="61"/>
      <c r="AD813" s="60">
        <f t="shared" si="360"/>
        <v>0</v>
      </c>
      <c r="AE813" s="61"/>
      <c r="AF813" s="61"/>
      <c r="AG813" s="60">
        <f t="shared" si="361"/>
        <v>0</v>
      </c>
      <c r="AH813" s="61"/>
      <c r="AI813" s="61"/>
      <c r="AJ813" s="60">
        <f t="shared" si="362"/>
        <v>0</v>
      </c>
      <c r="AK813" s="60">
        <v>50000</v>
      </c>
      <c r="AL813" s="51">
        <f t="shared" si="363"/>
        <v>50000</v>
      </c>
      <c r="AM813" s="965"/>
      <c r="AN813" s="965"/>
      <c r="AO813" s="965"/>
      <c r="AP813" s="965"/>
      <c r="AQ813" s="50"/>
      <c r="AR813" s="968"/>
      <c r="AS813" s="970"/>
      <c r="AT813" s="567"/>
    </row>
    <row r="814" spans="1:46" ht="21" customHeight="1" thickBot="1">
      <c r="A814" s="1023"/>
      <c r="B814" s="960"/>
      <c r="C814" s="963"/>
      <c r="D814" s="963"/>
      <c r="E814" s="59"/>
      <c r="F814" s="59"/>
      <c r="G814" s="58"/>
      <c r="H814" s="53"/>
      <c r="I814" s="53"/>
      <c r="J814" s="57">
        <f t="shared" si="364"/>
        <v>0</v>
      </c>
      <c r="K814" s="56"/>
      <c r="L814" s="55"/>
      <c r="M814" s="53"/>
      <c r="N814" s="53"/>
      <c r="O814" s="53"/>
      <c r="P814" s="53"/>
      <c r="Q814" s="53"/>
      <c r="R814" s="54">
        <f t="shared" si="365"/>
        <v>0</v>
      </c>
      <c r="S814" s="53"/>
      <c r="T814" s="53"/>
      <c r="U814" s="52">
        <f t="shared" si="366"/>
        <v>0</v>
      </c>
      <c r="V814" s="53"/>
      <c r="W814" s="53"/>
      <c r="X814" s="52">
        <f t="shared" si="358"/>
        <v>0</v>
      </c>
      <c r="Y814" s="53"/>
      <c r="Z814" s="53"/>
      <c r="AA814" s="52">
        <f t="shared" si="359"/>
        <v>0</v>
      </c>
      <c r="AB814" s="53"/>
      <c r="AC814" s="53"/>
      <c r="AD814" s="52">
        <f t="shared" si="360"/>
        <v>0</v>
      </c>
      <c r="AE814" s="53"/>
      <c r="AF814" s="53"/>
      <c r="AG814" s="52">
        <f t="shared" si="361"/>
        <v>0</v>
      </c>
      <c r="AH814" s="53"/>
      <c r="AI814" s="53"/>
      <c r="AJ814" s="52">
        <f t="shared" si="362"/>
        <v>0</v>
      </c>
      <c r="AK814" s="52"/>
      <c r="AL814" s="51">
        <f t="shared" si="363"/>
        <v>0</v>
      </c>
      <c r="AM814" s="966"/>
      <c r="AN814" s="966"/>
      <c r="AO814" s="966"/>
      <c r="AP814" s="966"/>
      <c r="AQ814" s="50"/>
      <c r="AR814" s="968"/>
      <c r="AS814" s="970"/>
      <c r="AT814" s="567"/>
    </row>
    <row r="815" spans="1:46" ht="94.5" customHeight="1">
      <c r="A815" s="971" t="s">
        <v>441</v>
      </c>
      <c r="B815" s="958" t="s">
        <v>34</v>
      </c>
      <c r="C815" s="961" t="s">
        <v>440</v>
      </c>
      <c r="D815" s="961" t="s">
        <v>429</v>
      </c>
      <c r="E815" s="71">
        <v>2017</v>
      </c>
      <c r="F815" s="71" t="s">
        <v>1181</v>
      </c>
      <c r="G815" s="67"/>
      <c r="H815" s="68"/>
      <c r="I815" s="68"/>
      <c r="J815" s="70">
        <f t="shared" si="364"/>
        <v>0</v>
      </c>
      <c r="K815" s="69"/>
      <c r="L815" s="68"/>
      <c r="M815" s="68"/>
      <c r="N815" s="68"/>
      <c r="O815" s="68"/>
      <c r="P815" s="68"/>
      <c r="Q815" s="68"/>
      <c r="R815" s="66">
        <f t="shared" si="365"/>
        <v>0</v>
      </c>
      <c r="S815" s="67"/>
      <c r="T815" s="67"/>
      <c r="U815" s="66">
        <f t="shared" si="366"/>
        <v>0</v>
      </c>
      <c r="V815" s="67"/>
      <c r="W815" s="67"/>
      <c r="X815" s="66">
        <f t="shared" si="358"/>
        <v>0</v>
      </c>
      <c r="Y815" s="67"/>
      <c r="Z815" s="67"/>
      <c r="AA815" s="66">
        <f t="shared" si="359"/>
        <v>0</v>
      </c>
      <c r="AB815" s="67"/>
      <c r="AC815" s="67"/>
      <c r="AD815" s="66">
        <f t="shared" si="360"/>
        <v>0</v>
      </c>
      <c r="AE815" s="67"/>
      <c r="AF815" s="67"/>
      <c r="AG815" s="66">
        <f t="shared" si="361"/>
        <v>0</v>
      </c>
      <c r="AH815" s="67"/>
      <c r="AI815" s="67"/>
      <c r="AJ815" s="66">
        <f t="shared" si="362"/>
        <v>0</v>
      </c>
      <c r="AK815" s="66"/>
      <c r="AL815" s="51">
        <f t="shared" si="363"/>
        <v>0</v>
      </c>
      <c r="AM815" s="964">
        <f>SUM(AL815:AL818)</f>
        <v>0</v>
      </c>
      <c r="AN815" s="964"/>
      <c r="AO815" s="964"/>
      <c r="AP815" s="964">
        <f>AM815-AN815-AO815</f>
        <v>0</v>
      </c>
      <c r="AQ815" s="50"/>
      <c r="AR815" s="968"/>
      <c r="AS815" s="970"/>
      <c r="AT815" s="567"/>
    </row>
    <row r="816" spans="1:46" ht="21" customHeight="1">
      <c r="A816" s="972"/>
      <c r="B816" s="959"/>
      <c r="C816" s="962"/>
      <c r="D816" s="962"/>
      <c r="E816" s="65"/>
      <c r="F816" s="65"/>
      <c r="G816" s="61"/>
      <c r="H816" s="62"/>
      <c r="I816" s="62"/>
      <c r="J816" s="64">
        <f t="shared" si="364"/>
        <v>0</v>
      </c>
      <c r="K816" s="63"/>
      <c r="L816" s="62"/>
      <c r="M816" s="62"/>
      <c r="N816" s="62"/>
      <c r="O816" s="62"/>
      <c r="P816" s="62"/>
      <c r="Q816" s="62"/>
      <c r="R816" s="60">
        <f t="shared" si="365"/>
        <v>0</v>
      </c>
      <c r="S816" s="61"/>
      <c r="T816" s="61"/>
      <c r="U816" s="60">
        <f t="shared" si="366"/>
        <v>0</v>
      </c>
      <c r="V816" s="61"/>
      <c r="W816" s="61"/>
      <c r="X816" s="60">
        <f t="shared" si="358"/>
        <v>0</v>
      </c>
      <c r="Y816" s="61"/>
      <c r="Z816" s="61"/>
      <c r="AA816" s="60">
        <f t="shared" si="359"/>
        <v>0</v>
      </c>
      <c r="AB816" s="61"/>
      <c r="AC816" s="61"/>
      <c r="AD816" s="60">
        <f t="shared" si="360"/>
        <v>0</v>
      </c>
      <c r="AE816" s="61"/>
      <c r="AF816" s="61"/>
      <c r="AG816" s="60">
        <f t="shared" si="361"/>
        <v>0</v>
      </c>
      <c r="AH816" s="61"/>
      <c r="AI816" s="61"/>
      <c r="AJ816" s="60">
        <f t="shared" si="362"/>
        <v>0</v>
      </c>
      <c r="AK816" s="60"/>
      <c r="AL816" s="51">
        <f t="shared" si="363"/>
        <v>0</v>
      </c>
      <c r="AM816" s="965"/>
      <c r="AN816" s="965"/>
      <c r="AO816" s="965"/>
      <c r="AP816" s="965"/>
      <c r="AQ816" s="50"/>
      <c r="AR816" s="968"/>
      <c r="AS816" s="970"/>
      <c r="AT816" s="567"/>
    </row>
    <row r="817" spans="1:46" ht="21" customHeight="1">
      <c r="A817" s="1023"/>
      <c r="B817" s="959"/>
      <c r="C817" s="962"/>
      <c r="D817" s="962"/>
      <c r="E817" s="59"/>
      <c r="F817" s="59"/>
      <c r="G817" s="58"/>
      <c r="H817" s="55"/>
      <c r="I817" s="55"/>
      <c r="J817" s="64">
        <f t="shared" si="364"/>
        <v>0</v>
      </c>
      <c r="K817" s="56"/>
      <c r="L817" s="55"/>
      <c r="M817" s="55"/>
      <c r="N817" s="55"/>
      <c r="O817" s="55"/>
      <c r="P817" s="55"/>
      <c r="Q817" s="55"/>
      <c r="R817" s="60">
        <f t="shared" si="365"/>
        <v>0</v>
      </c>
      <c r="S817" s="58"/>
      <c r="T817" s="58"/>
      <c r="U817" s="60">
        <f t="shared" si="366"/>
        <v>0</v>
      </c>
      <c r="V817" s="58"/>
      <c r="W817" s="58"/>
      <c r="X817" s="60">
        <f t="shared" si="358"/>
        <v>0</v>
      </c>
      <c r="Y817" s="58"/>
      <c r="Z817" s="58"/>
      <c r="AA817" s="60">
        <f t="shared" si="359"/>
        <v>0</v>
      </c>
      <c r="AB817" s="58"/>
      <c r="AC817" s="58"/>
      <c r="AD817" s="60">
        <f t="shared" si="360"/>
        <v>0</v>
      </c>
      <c r="AE817" s="58"/>
      <c r="AF817" s="58"/>
      <c r="AG817" s="60">
        <f t="shared" si="361"/>
        <v>0</v>
      </c>
      <c r="AH817" s="58"/>
      <c r="AI817" s="58"/>
      <c r="AJ817" s="60">
        <f t="shared" si="362"/>
        <v>0</v>
      </c>
      <c r="AK817" s="60"/>
      <c r="AL817" s="51">
        <f t="shared" si="363"/>
        <v>0</v>
      </c>
      <c r="AM817" s="965"/>
      <c r="AN817" s="965"/>
      <c r="AO817" s="965"/>
      <c r="AP817" s="965"/>
      <c r="AQ817" s="50"/>
      <c r="AR817" s="968"/>
      <c r="AS817" s="970"/>
      <c r="AT817" s="567"/>
    </row>
    <row r="818" spans="1:46" ht="21" customHeight="1" thickBot="1">
      <c r="A818" s="973"/>
      <c r="B818" s="960"/>
      <c r="C818" s="963"/>
      <c r="D818" s="963"/>
      <c r="E818" s="155"/>
      <c r="F818" s="155"/>
      <c r="G818" s="126"/>
      <c r="H818" s="152"/>
      <c r="I818" s="152"/>
      <c r="J818" s="154">
        <f t="shared" si="364"/>
        <v>0</v>
      </c>
      <c r="K818" s="153"/>
      <c r="L818" s="152"/>
      <c r="M818" s="152"/>
      <c r="N818" s="152"/>
      <c r="O818" s="152"/>
      <c r="P818" s="152"/>
      <c r="Q818" s="152"/>
      <c r="R818" s="54">
        <f t="shared" si="365"/>
        <v>0</v>
      </c>
      <c r="S818" s="126"/>
      <c r="T818" s="126"/>
      <c r="U818" s="54">
        <f t="shared" si="366"/>
        <v>0</v>
      </c>
      <c r="V818" s="126"/>
      <c r="W818" s="126"/>
      <c r="X818" s="54">
        <f t="shared" si="358"/>
        <v>0</v>
      </c>
      <c r="Y818" s="126"/>
      <c r="Z818" s="126"/>
      <c r="AA818" s="54">
        <f t="shared" si="359"/>
        <v>0</v>
      </c>
      <c r="AB818" s="126"/>
      <c r="AC818" s="126"/>
      <c r="AD818" s="54">
        <f t="shared" si="360"/>
        <v>0</v>
      </c>
      <c r="AE818" s="126"/>
      <c r="AF818" s="126"/>
      <c r="AG818" s="54">
        <f t="shared" si="361"/>
        <v>0</v>
      </c>
      <c r="AH818" s="126"/>
      <c r="AI818" s="126"/>
      <c r="AJ818" s="54">
        <f t="shared" si="362"/>
        <v>0</v>
      </c>
      <c r="AK818" s="52"/>
      <c r="AL818" s="51">
        <f t="shared" si="363"/>
        <v>0</v>
      </c>
      <c r="AM818" s="966"/>
      <c r="AN818" s="966"/>
      <c r="AO818" s="966"/>
      <c r="AP818" s="966"/>
      <c r="AQ818" s="50"/>
      <c r="AR818" s="984"/>
      <c r="AS818" s="985"/>
      <c r="AT818" s="567"/>
    </row>
    <row r="819" spans="1:46" s="150" customFormat="1" ht="33" customHeight="1" thickBot="1">
      <c r="A819" s="1209"/>
      <c r="B819" s="1210"/>
      <c r="C819" s="1210"/>
      <c r="D819" s="1210"/>
      <c r="E819" s="1210"/>
      <c r="F819" s="1211"/>
      <c r="G819" s="142"/>
      <c r="H819" s="144"/>
      <c r="I819" s="144"/>
      <c r="J819" s="149"/>
      <c r="K819" s="148"/>
      <c r="L819" s="141"/>
      <c r="M819" s="141"/>
      <c r="N819" s="141"/>
      <c r="O819" s="141"/>
      <c r="P819" s="147"/>
      <c r="Q819" s="147"/>
      <c r="R819" s="141"/>
      <c r="S819" s="147"/>
      <c r="T819" s="147"/>
      <c r="U819" s="88"/>
      <c r="V819" s="144"/>
      <c r="W819" s="144"/>
      <c r="X819" s="88">
        <f t="shared" si="358"/>
        <v>0</v>
      </c>
      <c r="Y819" s="144"/>
      <c r="Z819" s="144"/>
      <c r="AA819" s="88">
        <f t="shared" si="359"/>
        <v>0</v>
      </c>
      <c r="AB819" s="144"/>
      <c r="AC819" s="144"/>
      <c r="AD819" s="88">
        <f t="shared" si="360"/>
        <v>0</v>
      </c>
      <c r="AE819" s="144"/>
      <c r="AF819" s="144"/>
      <c r="AG819" s="88">
        <f t="shared" si="361"/>
        <v>0</v>
      </c>
      <c r="AH819" s="144"/>
      <c r="AI819" s="144"/>
      <c r="AJ819" s="88">
        <f t="shared" si="362"/>
        <v>0</v>
      </c>
      <c r="AK819" s="88"/>
      <c r="AL819" s="146">
        <f>AJ819+AG819+AD819+AA819+X819+U819+R819+J819</f>
        <v>0</v>
      </c>
      <c r="AM819" s="145"/>
      <c r="AN819" s="144"/>
      <c r="AO819" s="144"/>
      <c r="AP819" s="143"/>
      <c r="AQ819" s="50"/>
      <c r="AR819" s="142"/>
      <c r="AS819" s="141"/>
      <c r="AT819" s="563"/>
    </row>
    <row r="820" spans="1:46" ht="66" customHeight="1">
      <c r="A820" s="971" t="s">
        <v>439</v>
      </c>
      <c r="B820" s="958" t="s">
        <v>34</v>
      </c>
      <c r="C820" s="961" t="s">
        <v>438</v>
      </c>
      <c r="D820" s="961" t="s">
        <v>429</v>
      </c>
      <c r="E820" s="71">
        <v>2018</v>
      </c>
      <c r="F820" s="71" t="s">
        <v>1182</v>
      </c>
      <c r="G820" s="67"/>
      <c r="H820" s="68"/>
      <c r="I820" s="68"/>
      <c r="J820" s="70">
        <f>G820*H820*I820</f>
        <v>0</v>
      </c>
      <c r="K820" s="69"/>
      <c r="L820" s="68"/>
      <c r="M820" s="68"/>
      <c r="N820" s="68"/>
      <c r="O820" s="68"/>
      <c r="P820" s="68"/>
      <c r="Q820" s="68"/>
      <c r="R820" s="66">
        <f>(K820*L820*M820*N820)+(K820*L820*P820)+O820+(K820*L820*Q820)</f>
        <v>0</v>
      </c>
      <c r="S820" s="67"/>
      <c r="T820" s="67"/>
      <c r="U820" s="66">
        <f>S820*T820</f>
        <v>0</v>
      </c>
      <c r="V820" s="67"/>
      <c r="W820" s="67"/>
      <c r="X820" s="66">
        <f t="shared" si="358"/>
        <v>0</v>
      </c>
      <c r="Y820" s="67"/>
      <c r="Z820" s="67"/>
      <c r="AA820" s="66">
        <f t="shared" si="359"/>
        <v>0</v>
      </c>
      <c r="AB820" s="67"/>
      <c r="AC820" s="67"/>
      <c r="AD820" s="66">
        <f t="shared" si="360"/>
        <v>0</v>
      </c>
      <c r="AE820" s="67"/>
      <c r="AF820" s="67"/>
      <c r="AG820" s="66">
        <f t="shared" si="361"/>
        <v>0</v>
      </c>
      <c r="AH820" s="67"/>
      <c r="AI820" s="67"/>
      <c r="AJ820" s="66">
        <f t="shared" si="362"/>
        <v>0</v>
      </c>
      <c r="AK820" s="66"/>
      <c r="AL820" s="51">
        <f>AJ820+AG820+AD820+AA820+X820+U820+R820+J820+AK820</f>
        <v>0</v>
      </c>
      <c r="AM820" s="964">
        <f>SUM(AL820:AL823)</f>
        <v>0</v>
      </c>
      <c r="AN820" s="964"/>
      <c r="AO820" s="964"/>
      <c r="AP820" s="964">
        <f>AM820-AN820-AO820</f>
        <v>0</v>
      </c>
      <c r="AQ820" s="50"/>
      <c r="AR820" s="967"/>
      <c r="AS820" s="969"/>
      <c r="AT820" s="567"/>
    </row>
    <row r="821" spans="1:46" ht="21" customHeight="1">
      <c r="A821" s="972"/>
      <c r="B821" s="959"/>
      <c r="C821" s="962"/>
      <c r="D821" s="962"/>
      <c r="E821" s="65"/>
      <c r="F821" s="151"/>
      <c r="G821" s="61"/>
      <c r="H821" s="62"/>
      <c r="I821" s="62"/>
      <c r="J821" s="64">
        <f>G821*H821*I821</f>
        <v>0</v>
      </c>
      <c r="K821" s="63"/>
      <c r="L821" s="62"/>
      <c r="M821" s="62"/>
      <c r="N821" s="62"/>
      <c r="O821" s="62"/>
      <c r="P821" s="62"/>
      <c r="Q821" s="62"/>
      <c r="R821" s="60">
        <f>(K821*L821*M821*N821)+(K821*L821*P821)+O821+(K821*L821*Q821)</f>
        <v>0</v>
      </c>
      <c r="S821" s="61"/>
      <c r="T821" s="61"/>
      <c r="U821" s="60">
        <f>S821*T821</f>
        <v>0</v>
      </c>
      <c r="V821" s="61"/>
      <c r="W821" s="61"/>
      <c r="X821" s="60">
        <f t="shared" si="358"/>
        <v>0</v>
      </c>
      <c r="Y821" s="61"/>
      <c r="Z821" s="61"/>
      <c r="AA821" s="60">
        <f t="shared" si="359"/>
        <v>0</v>
      </c>
      <c r="AB821" s="61"/>
      <c r="AC821" s="61"/>
      <c r="AD821" s="60">
        <f t="shared" si="360"/>
        <v>0</v>
      </c>
      <c r="AE821" s="61"/>
      <c r="AF821" s="61"/>
      <c r="AG821" s="60">
        <f t="shared" si="361"/>
        <v>0</v>
      </c>
      <c r="AH821" s="61"/>
      <c r="AI821" s="61"/>
      <c r="AJ821" s="60">
        <f t="shared" si="362"/>
        <v>0</v>
      </c>
      <c r="AK821" s="60"/>
      <c r="AL821" s="51">
        <f>AJ821+AG821+AD821+AA821+X821+U821+R821+J821+AK821</f>
        <v>0</v>
      </c>
      <c r="AM821" s="965"/>
      <c r="AN821" s="965"/>
      <c r="AO821" s="965"/>
      <c r="AP821" s="965"/>
      <c r="AQ821" s="50"/>
      <c r="AR821" s="968"/>
      <c r="AS821" s="970"/>
      <c r="AT821" s="567"/>
    </row>
    <row r="822" spans="1:46" ht="21" customHeight="1">
      <c r="A822" s="972"/>
      <c r="B822" s="959"/>
      <c r="C822" s="962"/>
      <c r="D822" s="962"/>
      <c r="E822" s="65"/>
      <c r="F822" s="65"/>
      <c r="G822" s="61"/>
      <c r="H822" s="62"/>
      <c r="I822" s="62"/>
      <c r="J822" s="64">
        <f>G822*H822*I822</f>
        <v>0</v>
      </c>
      <c r="K822" s="63"/>
      <c r="L822" s="62"/>
      <c r="M822" s="62"/>
      <c r="N822" s="62"/>
      <c r="O822" s="62"/>
      <c r="P822" s="62"/>
      <c r="Q822" s="62"/>
      <c r="R822" s="60">
        <f>(K822*L822*M822*N822)+(K822*L822*P822)+O822+(K822*L822*Q822)</f>
        <v>0</v>
      </c>
      <c r="S822" s="61"/>
      <c r="T822" s="61"/>
      <c r="U822" s="60">
        <f>S822*T822</f>
        <v>0</v>
      </c>
      <c r="V822" s="61"/>
      <c r="W822" s="61"/>
      <c r="X822" s="60">
        <f t="shared" si="358"/>
        <v>0</v>
      </c>
      <c r="Y822" s="61"/>
      <c r="Z822" s="61"/>
      <c r="AA822" s="60">
        <f t="shared" si="359"/>
        <v>0</v>
      </c>
      <c r="AB822" s="61"/>
      <c r="AC822" s="61"/>
      <c r="AD822" s="60">
        <f t="shared" si="360"/>
        <v>0</v>
      </c>
      <c r="AE822" s="61"/>
      <c r="AF822" s="61"/>
      <c r="AG822" s="60">
        <f t="shared" si="361"/>
        <v>0</v>
      </c>
      <c r="AH822" s="61"/>
      <c r="AI822" s="61"/>
      <c r="AJ822" s="60">
        <f t="shared" si="362"/>
        <v>0</v>
      </c>
      <c r="AK822" s="60"/>
      <c r="AL822" s="51">
        <f>AJ822+AG822+AD822+AA822+X822+U822+R822+J822+AK822</f>
        <v>0</v>
      </c>
      <c r="AM822" s="965"/>
      <c r="AN822" s="965"/>
      <c r="AO822" s="965"/>
      <c r="AP822" s="965"/>
      <c r="AQ822" s="50"/>
      <c r="AR822" s="968"/>
      <c r="AS822" s="970"/>
      <c r="AT822" s="567"/>
    </row>
    <row r="823" spans="1:46" ht="21" customHeight="1" thickBot="1">
      <c r="A823" s="1023"/>
      <c r="B823" s="960"/>
      <c r="C823" s="963"/>
      <c r="D823" s="963"/>
      <c r="E823" s="59"/>
      <c r="F823" s="59"/>
      <c r="G823" s="58"/>
      <c r="H823" s="53"/>
      <c r="I823" s="53"/>
      <c r="J823" s="57">
        <f>G823*H823*I823</f>
        <v>0</v>
      </c>
      <c r="K823" s="56"/>
      <c r="L823" s="55"/>
      <c r="M823" s="53"/>
      <c r="N823" s="53"/>
      <c r="O823" s="53"/>
      <c r="P823" s="53"/>
      <c r="Q823" s="53"/>
      <c r="R823" s="54">
        <f>(K823*L823*M823*N823)+(K823*L823*P823)+O823+(K823*L823*Q823)</f>
        <v>0</v>
      </c>
      <c r="S823" s="53"/>
      <c r="T823" s="53"/>
      <c r="U823" s="52">
        <f>S823*T823</f>
        <v>0</v>
      </c>
      <c r="V823" s="53"/>
      <c r="W823" s="53"/>
      <c r="X823" s="52">
        <f t="shared" si="358"/>
        <v>0</v>
      </c>
      <c r="Y823" s="53"/>
      <c r="Z823" s="53"/>
      <c r="AA823" s="52">
        <f t="shared" si="359"/>
        <v>0</v>
      </c>
      <c r="AB823" s="53"/>
      <c r="AC823" s="53"/>
      <c r="AD823" s="52">
        <f t="shared" si="360"/>
        <v>0</v>
      </c>
      <c r="AE823" s="53"/>
      <c r="AF823" s="53"/>
      <c r="AG823" s="52">
        <f t="shared" si="361"/>
        <v>0</v>
      </c>
      <c r="AH823" s="53"/>
      <c r="AI823" s="53"/>
      <c r="AJ823" s="52">
        <f t="shared" si="362"/>
        <v>0</v>
      </c>
      <c r="AK823" s="52"/>
      <c r="AL823" s="51">
        <f>AJ823+AG823+AD823+AA823+X823+U823+R823+J823+AK823</f>
        <v>0</v>
      </c>
      <c r="AM823" s="966"/>
      <c r="AN823" s="966"/>
      <c r="AO823" s="966"/>
      <c r="AP823" s="966"/>
      <c r="AQ823" s="50"/>
      <c r="AR823" s="968"/>
      <c r="AS823" s="970"/>
      <c r="AT823" s="567"/>
    </row>
    <row r="824" spans="1:46" s="150" customFormat="1" ht="33" customHeight="1" thickBot="1">
      <c r="A824" s="1214" t="s">
        <v>437</v>
      </c>
      <c r="B824" s="1215"/>
      <c r="C824" s="1215"/>
      <c r="D824" s="1215"/>
      <c r="E824" s="1215"/>
      <c r="F824" s="1215"/>
      <c r="G824" s="1215"/>
      <c r="H824" s="1215"/>
      <c r="I824" s="1215"/>
      <c r="J824" s="1215"/>
      <c r="K824" s="1215"/>
      <c r="L824" s="1215"/>
      <c r="M824" s="1215"/>
      <c r="N824" s="1215"/>
      <c r="O824" s="1215"/>
      <c r="P824" s="1215"/>
      <c r="Q824" s="1215"/>
      <c r="R824" s="1215"/>
      <c r="S824" s="1215"/>
      <c r="T824" s="1215"/>
      <c r="U824" s="1215"/>
      <c r="V824" s="1215"/>
      <c r="W824" s="1215"/>
      <c r="X824" s="1215"/>
      <c r="Y824" s="1215"/>
      <c r="Z824" s="1215"/>
      <c r="AA824" s="1215"/>
      <c r="AB824" s="1215"/>
      <c r="AC824" s="1215"/>
      <c r="AD824" s="1215"/>
      <c r="AE824" s="1215"/>
      <c r="AF824" s="1215"/>
      <c r="AG824" s="1215"/>
      <c r="AH824" s="1215"/>
      <c r="AI824" s="1215"/>
      <c r="AJ824" s="1215"/>
      <c r="AK824" s="1215"/>
      <c r="AL824" s="1215"/>
      <c r="AM824" s="1215"/>
      <c r="AN824" s="1215"/>
      <c r="AO824" s="1215"/>
      <c r="AP824" s="1215"/>
      <c r="AQ824" s="1215"/>
      <c r="AR824" s="1215"/>
      <c r="AS824" s="1216"/>
      <c r="AT824" s="563"/>
    </row>
    <row r="825" spans="1:46" s="150" customFormat="1" ht="51.75" customHeight="1">
      <c r="A825" s="1130" t="s">
        <v>436</v>
      </c>
      <c r="B825" s="978" t="s">
        <v>34</v>
      </c>
      <c r="C825" s="981" t="s">
        <v>435</v>
      </c>
      <c r="D825" s="981" t="s">
        <v>434</v>
      </c>
      <c r="E825" s="79">
        <v>2017</v>
      </c>
      <c r="F825" s="79" t="s">
        <v>1219</v>
      </c>
      <c r="G825" s="67"/>
      <c r="H825" s="80"/>
      <c r="I825" s="80"/>
      <c r="J825" s="82">
        <f t="shared" ref="J825:J850" si="367">G825*H825*I825</f>
        <v>0</v>
      </c>
      <c r="K825" s="81"/>
      <c r="L825" s="80"/>
      <c r="M825" s="80"/>
      <c r="N825" s="80"/>
      <c r="O825" s="80"/>
      <c r="P825" s="80"/>
      <c r="Q825" s="80"/>
      <c r="R825" s="66">
        <f t="shared" ref="R825:R836" si="368">(K825*L825*M825*N825)+(K825*L825*P825)+O825+(K825*L825*Q825)</f>
        <v>0</v>
      </c>
      <c r="S825" s="67"/>
      <c r="T825" s="67"/>
      <c r="U825" s="66">
        <f t="shared" ref="U825:U836" si="369">S825*T825</f>
        <v>0</v>
      </c>
      <c r="V825" s="67"/>
      <c r="W825" s="67"/>
      <c r="X825" s="66">
        <f t="shared" ref="X825:X847" si="370">W825*V825</f>
        <v>0</v>
      </c>
      <c r="Y825" s="67"/>
      <c r="Z825" s="67"/>
      <c r="AA825" s="66">
        <f t="shared" ref="AA825:AA847" si="371">Y825*Z825</f>
        <v>0</v>
      </c>
      <c r="AB825" s="67"/>
      <c r="AC825" s="67"/>
      <c r="AD825" s="66">
        <f t="shared" ref="AD825:AD847" si="372">AB825*AC825</f>
        <v>0</v>
      </c>
      <c r="AE825" s="67"/>
      <c r="AF825" s="67"/>
      <c r="AG825" s="66">
        <f t="shared" ref="AG825:AG847" si="373">AE825*AF825</f>
        <v>0</v>
      </c>
      <c r="AH825" s="67"/>
      <c r="AI825" s="67"/>
      <c r="AJ825" s="66">
        <f t="shared" ref="AJ825:AJ847" si="374">AI825+AH825</f>
        <v>0</v>
      </c>
      <c r="AK825" s="66">
        <v>8000</v>
      </c>
      <c r="AL825" s="51">
        <f t="shared" ref="AL825:AL836" si="375">AJ825+AG825+AD825+AA825+X825+U825+R825+J825+AK825</f>
        <v>8000</v>
      </c>
      <c r="AM825" s="964">
        <f>SUM(AL825:AL828)</f>
        <v>17000</v>
      </c>
      <c r="AN825" s="964"/>
      <c r="AO825" s="964">
        <v>17000</v>
      </c>
      <c r="AP825" s="964">
        <f>AM825-AN825-AO825</f>
        <v>0</v>
      </c>
      <c r="AQ825" s="73"/>
      <c r="AR825" s="967">
        <v>8000</v>
      </c>
      <c r="AS825" s="969">
        <v>9000</v>
      </c>
      <c r="AT825" s="563"/>
    </row>
    <row r="826" spans="1:46" ht="38.25" customHeight="1">
      <c r="A826" s="976"/>
      <c r="B826" s="979"/>
      <c r="C826" s="982"/>
      <c r="D826" s="982"/>
      <c r="E826" s="77">
        <v>2018</v>
      </c>
      <c r="F826" s="77" t="s">
        <v>1218</v>
      </c>
      <c r="G826" s="61"/>
      <c r="H826" s="74"/>
      <c r="I826" s="74"/>
      <c r="J826" s="76">
        <f t="shared" si="367"/>
        <v>0</v>
      </c>
      <c r="K826" s="75"/>
      <c r="L826" s="74"/>
      <c r="M826" s="74"/>
      <c r="N826" s="74"/>
      <c r="O826" s="74"/>
      <c r="P826" s="74"/>
      <c r="Q826" s="74"/>
      <c r="R826" s="60">
        <f t="shared" si="368"/>
        <v>0</v>
      </c>
      <c r="S826" s="61"/>
      <c r="T826" s="61"/>
      <c r="U826" s="60">
        <f t="shared" si="369"/>
        <v>0</v>
      </c>
      <c r="V826" s="61">
        <v>3</v>
      </c>
      <c r="W826" s="61">
        <v>3000</v>
      </c>
      <c r="X826" s="60">
        <f t="shared" si="370"/>
        <v>9000</v>
      </c>
      <c r="Y826" s="61"/>
      <c r="Z826" s="61"/>
      <c r="AA826" s="60">
        <f t="shared" si="371"/>
        <v>0</v>
      </c>
      <c r="AB826" s="61"/>
      <c r="AC826" s="61"/>
      <c r="AD826" s="60">
        <f t="shared" si="372"/>
        <v>0</v>
      </c>
      <c r="AE826" s="61"/>
      <c r="AF826" s="61"/>
      <c r="AG826" s="60">
        <f t="shared" si="373"/>
        <v>0</v>
      </c>
      <c r="AH826" s="61"/>
      <c r="AI826" s="61"/>
      <c r="AJ826" s="60">
        <f t="shared" si="374"/>
        <v>0</v>
      </c>
      <c r="AK826" s="60"/>
      <c r="AL826" s="51">
        <f t="shared" si="375"/>
        <v>9000</v>
      </c>
      <c r="AM826" s="965"/>
      <c r="AN826" s="965"/>
      <c r="AO826" s="965"/>
      <c r="AP826" s="965"/>
      <c r="AQ826" s="73"/>
      <c r="AR826" s="968"/>
      <c r="AS826" s="970"/>
      <c r="AT826" s="567"/>
    </row>
    <row r="827" spans="1:46" ht="12.75">
      <c r="A827" s="976"/>
      <c r="B827" s="979"/>
      <c r="C827" s="982"/>
      <c r="D827" s="982"/>
      <c r="E827" s="77"/>
      <c r="F827" s="77"/>
      <c r="G827" s="61"/>
      <c r="H827" s="74"/>
      <c r="I827" s="74"/>
      <c r="J827" s="76">
        <f t="shared" si="367"/>
        <v>0</v>
      </c>
      <c r="K827" s="75"/>
      <c r="L827" s="74"/>
      <c r="M827" s="74"/>
      <c r="N827" s="74"/>
      <c r="O827" s="74"/>
      <c r="P827" s="74"/>
      <c r="Q827" s="74"/>
      <c r="R827" s="60">
        <f t="shared" si="368"/>
        <v>0</v>
      </c>
      <c r="S827" s="61"/>
      <c r="T827" s="61"/>
      <c r="U827" s="60">
        <f t="shared" si="369"/>
        <v>0</v>
      </c>
      <c r="V827" s="61"/>
      <c r="W827" s="61"/>
      <c r="X827" s="60">
        <f t="shared" si="370"/>
        <v>0</v>
      </c>
      <c r="Y827" s="61"/>
      <c r="Z827" s="61"/>
      <c r="AA827" s="60">
        <f t="shared" si="371"/>
        <v>0</v>
      </c>
      <c r="AB827" s="61"/>
      <c r="AC827" s="61"/>
      <c r="AD827" s="60">
        <f t="shared" si="372"/>
        <v>0</v>
      </c>
      <c r="AE827" s="61"/>
      <c r="AF827" s="61"/>
      <c r="AG827" s="60">
        <f t="shared" si="373"/>
        <v>0</v>
      </c>
      <c r="AH827" s="61"/>
      <c r="AI827" s="61"/>
      <c r="AJ827" s="60">
        <f t="shared" si="374"/>
        <v>0</v>
      </c>
      <c r="AK827" s="60"/>
      <c r="AL827" s="51">
        <f t="shared" si="375"/>
        <v>0</v>
      </c>
      <c r="AM827" s="965"/>
      <c r="AN827" s="965"/>
      <c r="AO827" s="965"/>
      <c r="AP827" s="965"/>
      <c r="AQ827" s="73"/>
      <c r="AR827" s="968"/>
      <c r="AS827" s="970"/>
      <c r="AT827" s="567"/>
    </row>
    <row r="828" spans="1:46" ht="13.5" thickBot="1">
      <c r="A828" s="999"/>
      <c r="B828" s="980"/>
      <c r="C828" s="983"/>
      <c r="D828" s="983"/>
      <c r="E828" s="117"/>
      <c r="F828" s="117"/>
      <c r="G828" s="58"/>
      <c r="H828" s="113"/>
      <c r="I828" s="113"/>
      <c r="J828" s="116">
        <f t="shared" si="367"/>
        <v>0</v>
      </c>
      <c r="K828" s="115"/>
      <c r="L828" s="114"/>
      <c r="M828" s="113"/>
      <c r="N828" s="113"/>
      <c r="O828" s="113"/>
      <c r="P828" s="113"/>
      <c r="Q828" s="113"/>
      <c r="R828" s="54">
        <f t="shared" si="368"/>
        <v>0</v>
      </c>
      <c r="S828" s="113"/>
      <c r="T828" s="113"/>
      <c r="U828" s="52">
        <f t="shared" si="369"/>
        <v>0</v>
      </c>
      <c r="V828" s="113"/>
      <c r="W828" s="113"/>
      <c r="X828" s="52">
        <f t="shared" si="370"/>
        <v>0</v>
      </c>
      <c r="Y828" s="113"/>
      <c r="Z828" s="113"/>
      <c r="AA828" s="52">
        <f t="shared" si="371"/>
        <v>0</v>
      </c>
      <c r="AB828" s="113"/>
      <c r="AC828" s="113"/>
      <c r="AD828" s="52">
        <f t="shared" si="372"/>
        <v>0</v>
      </c>
      <c r="AE828" s="113"/>
      <c r="AF828" s="113"/>
      <c r="AG828" s="52">
        <f t="shared" si="373"/>
        <v>0</v>
      </c>
      <c r="AH828" s="113"/>
      <c r="AI828" s="113"/>
      <c r="AJ828" s="52">
        <f t="shared" si="374"/>
        <v>0</v>
      </c>
      <c r="AK828" s="52"/>
      <c r="AL828" s="51">
        <f t="shared" si="375"/>
        <v>0</v>
      </c>
      <c r="AM828" s="966"/>
      <c r="AN828" s="966"/>
      <c r="AO828" s="966"/>
      <c r="AP828" s="966"/>
      <c r="AQ828" s="73"/>
      <c r="AR828" s="968"/>
      <c r="AS828" s="970"/>
      <c r="AT828" s="567"/>
    </row>
    <row r="829" spans="1:46" ht="12.75">
      <c r="A829" s="1235" t="s">
        <v>433</v>
      </c>
      <c r="B829" s="958" t="s">
        <v>34</v>
      </c>
      <c r="C829" s="961" t="s">
        <v>432</v>
      </c>
      <c r="D829" s="961" t="s">
        <v>429</v>
      </c>
      <c r="E829" s="71">
        <v>2017</v>
      </c>
      <c r="F829" s="71" t="s">
        <v>1186</v>
      </c>
      <c r="G829" s="67"/>
      <c r="H829" s="68"/>
      <c r="I829" s="68"/>
      <c r="J829" s="70">
        <f t="shared" si="367"/>
        <v>0</v>
      </c>
      <c r="K829" s="69"/>
      <c r="L829" s="68"/>
      <c r="M829" s="68"/>
      <c r="N829" s="68"/>
      <c r="O829" s="68"/>
      <c r="P829" s="68"/>
      <c r="Q829" s="68"/>
      <c r="R829" s="66">
        <f t="shared" si="368"/>
        <v>0</v>
      </c>
      <c r="S829" s="67"/>
      <c r="T829" s="67"/>
      <c r="U829" s="66">
        <f t="shared" si="369"/>
        <v>0</v>
      </c>
      <c r="V829" s="67"/>
      <c r="W829" s="67"/>
      <c r="X829" s="66">
        <f t="shared" si="370"/>
        <v>0</v>
      </c>
      <c r="Y829" s="67"/>
      <c r="Z829" s="67"/>
      <c r="AA829" s="66">
        <f t="shared" si="371"/>
        <v>0</v>
      </c>
      <c r="AB829" s="67"/>
      <c r="AC829" s="67"/>
      <c r="AD829" s="66">
        <f t="shared" si="372"/>
        <v>0</v>
      </c>
      <c r="AE829" s="67"/>
      <c r="AF829" s="67"/>
      <c r="AG829" s="66">
        <f t="shared" si="373"/>
        <v>0</v>
      </c>
      <c r="AH829" s="67"/>
      <c r="AI829" s="67"/>
      <c r="AJ829" s="66">
        <f t="shared" si="374"/>
        <v>0</v>
      </c>
      <c r="AK829" s="66"/>
      <c r="AL829" s="51">
        <f t="shared" si="375"/>
        <v>0</v>
      </c>
      <c r="AM829" s="964">
        <f>SUM(AL829:AL832)</f>
        <v>0</v>
      </c>
      <c r="AN829" s="964"/>
      <c r="AO829" s="964">
        <f>AM829</f>
        <v>0</v>
      </c>
      <c r="AP829" s="964">
        <f>AM829-AN829-AO829</f>
        <v>0</v>
      </c>
      <c r="AQ829" s="50"/>
      <c r="AR829" s="1012"/>
      <c r="AS829" s="1050"/>
      <c r="AT829" s="567"/>
    </row>
    <row r="830" spans="1:46" ht="12.75">
      <c r="A830" s="1236"/>
      <c r="B830" s="959"/>
      <c r="C830" s="962"/>
      <c r="D830" s="962"/>
      <c r="E830" s="65"/>
      <c r="F830" s="65"/>
      <c r="G830" s="61"/>
      <c r="H830" s="62"/>
      <c r="I830" s="62"/>
      <c r="J830" s="64">
        <f t="shared" si="367"/>
        <v>0</v>
      </c>
      <c r="K830" s="63"/>
      <c r="L830" s="62"/>
      <c r="M830" s="62"/>
      <c r="N830" s="62"/>
      <c r="O830" s="62"/>
      <c r="P830" s="62"/>
      <c r="Q830" s="62"/>
      <c r="R830" s="60">
        <f t="shared" si="368"/>
        <v>0</v>
      </c>
      <c r="S830" s="61"/>
      <c r="T830" s="61"/>
      <c r="U830" s="60">
        <f t="shared" si="369"/>
        <v>0</v>
      </c>
      <c r="V830" s="61"/>
      <c r="W830" s="61"/>
      <c r="X830" s="60">
        <f t="shared" si="370"/>
        <v>0</v>
      </c>
      <c r="Y830" s="61"/>
      <c r="Z830" s="61"/>
      <c r="AA830" s="60">
        <f t="shared" si="371"/>
        <v>0</v>
      </c>
      <c r="AB830" s="61"/>
      <c r="AC830" s="61"/>
      <c r="AD830" s="60">
        <f t="shared" si="372"/>
        <v>0</v>
      </c>
      <c r="AE830" s="61"/>
      <c r="AF830" s="61"/>
      <c r="AG830" s="60">
        <f t="shared" si="373"/>
        <v>0</v>
      </c>
      <c r="AH830" s="61"/>
      <c r="AI830" s="61"/>
      <c r="AJ830" s="60">
        <f t="shared" si="374"/>
        <v>0</v>
      </c>
      <c r="AK830" s="60"/>
      <c r="AL830" s="51">
        <f t="shared" si="375"/>
        <v>0</v>
      </c>
      <c r="AM830" s="965"/>
      <c r="AN830" s="965"/>
      <c r="AO830" s="965"/>
      <c r="AP830" s="965"/>
      <c r="AQ830" s="50"/>
      <c r="AR830" s="1049"/>
      <c r="AS830" s="1051"/>
      <c r="AT830" s="567"/>
    </row>
    <row r="831" spans="1:46" ht="12.75">
      <c r="A831" s="1236"/>
      <c r="B831" s="959"/>
      <c r="C831" s="962"/>
      <c r="D831" s="962"/>
      <c r="E831" s="65"/>
      <c r="F831" s="65"/>
      <c r="G831" s="61"/>
      <c r="H831" s="62"/>
      <c r="I831" s="62"/>
      <c r="J831" s="64">
        <f t="shared" si="367"/>
        <v>0</v>
      </c>
      <c r="K831" s="63"/>
      <c r="L831" s="62"/>
      <c r="M831" s="62"/>
      <c r="N831" s="62"/>
      <c r="O831" s="62"/>
      <c r="P831" s="62"/>
      <c r="Q831" s="62"/>
      <c r="R831" s="60">
        <f t="shared" si="368"/>
        <v>0</v>
      </c>
      <c r="S831" s="61"/>
      <c r="T831" s="61"/>
      <c r="U831" s="60">
        <f t="shared" si="369"/>
        <v>0</v>
      </c>
      <c r="V831" s="61"/>
      <c r="W831" s="61"/>
      <c r="X831" s="60">
        <f t="shared" si="370"/>
        <v>0</v>
      </c>
      <c r="Y831" s="61"/>
      <c r="Z831" s="61"/>
      <c r="AA831" s="60">
        <f t="shared" si="371"/>
        <v>0</v>
      </c>
      <c r="AB831" s="61"/>
      <c r="AC831" s="61"/>
      <c r="AD831" s="60">
        <f t="shared" si="372"/>
        <v>0</v>
      </c>
      <c r="AE831" s="61"/>
      <c r="AF831" s="61"/>
      <c r="AG831" s="60">
        <f t="shared" si="373"/>
        <v>0</v>
      </c>
      <c r="AH831" s="61"/>
      <c r="AI831" s="61"/>
      <c r="AJ831" s="60">
        <f t="shared" si="374"/>
        <v>0</v>
      </c>
      <c r="AK831" s="60"/>
      <c r="AL831" s="51">
        <f t="shared" si="375"/>
        <v>0</v>
      </c>
      <c r="AM831" s="965"/>
      <c r="AN831" s="965"/>
      <c r="AO831" s="965"/>
      <c r="AP831" s="965"/>
      <c r="AQ831" s="50"/>
      <c r="AR831" s="1049"/>
      <c r="AS831" s="1051"/>
      <c r="AT831" s="567"/>
    </row>
    <row r="832" spans="1:46" ht="13.5" thickBot="1">
      <c r="A832" s="1237"/>
      <c r="B832" s="960"/>
      <c r="C832" s="963"/>
      <c r="D832" s="963"/>
      <c r="E832" s="65"/>
      <c r="F832" s="65"/>
      <c r="G832" s="61"/>
      <c r="H832" s="72"/>
      <c r="I832" s="72"/>
      <c r="J832" s="64">
        <f t="shared" si="367"/>
        <v>0</v>
      </c>
      <c r="K832" s="63"/>
      <c r="L832" s="62"/>
      <c r="M832" s="72"/>
      <c r="N832" s="72"/>
      <c r="O832" s="72"/>
      <c r="P832" s="72"/>
      <c r="Q832" s="72"/>
      <c r="R832" s="54">
        <f t="shared" si="368"/>
        <v>0</v>
      </c>
      <c r="S832" s="72"/>
      <c r="T832" s="72"/>
      <c r="U832" s="60">
        <f t="shared" si="369"/>
        <v>0</v>
      </c>
      <c r="V832" s="72"/>
      <c r="W832" s="72"/>
      <c r="X832" s="60">
        <f t="shared" si="370"/>
        <v>0</v>
      </c>
      <c r="Y832" s="72"/>
      <c r="Z832" s="72"/>
      <c r="AA832" s="60">
        <f t="shared" si="371"/>
        <v>0</v>
      </c>
      <c r="AB832" s="72"/>
      <c r="AC832" s="72"/>
      <c r="AD832" s="60">
        <f t="shared" si="372"/>
        <v>0</v>
      </c>
      <c r="AE832" s="72"/>
      <c r="AF832" s="72"/>
      <c r="AG832" s="60">
        <f t="shared" si="373"/>
        <v>0</v>
      </c>
      <c r="AH832" s="72"/>
      <c r="AI832" s="72"/>
      <c r="AJ832" s="60">
        <f t="shared" si="374"/>
        <v>0</v>
      </c>
      <c r="AK832" s="60"/>
      <c r="AL832" s="51">
        <f t="shared" si="375"/>
        <v>0</v>
      </c>
      <c r="AM832" s="966"/>
      <c r="AN832" s="966"/>
      <c r="AO832" s="966"/>
      <c r="AP832" s="966"/>
      <c r="AQ832" s="50"/>
      <c r="AR832" s="1086"/>
      <c r="AS832" s="1154"/>
      <c r="AT832" s="567"/>
    </row>
    <row r="833" spans="1:47" s="150" customFormat="1" ht="12.75">
      <c r="A833" s="1163" t="s">
        <v>431</v>
      </c>
      <c r="B833" s="958" t="s">
        <v>34</v>
      </c>
      <c r="C833" s="961" t="s">
        <v>430</v>
      </c>
      <c r="D833" s="961" t="s">
        <v>429</v>
      </c>
      <c r="E833" s="71">
        <v>2017</v>
      </c>
      <c r="F833" s="71" t="s">
        <v>1188</v>
      </c>
      <c r="G833" s="67"/>
      <c r="H833" s="68"/>
      <c r="I833" s="68"/>
      <c r="J833" s="70">
        <f t="shared" si="367"/>
        <v>0</v>
      </c>
      <c r="K833" s="69"/>
      <c r="L833" s="68"/>
      <c r="M833" s="68"/>
      <c r="N833" s="68"/>
      <c r="O833" s="68"/>
      <c r="P833" s="68"/>
      <c r="Q833" s="68"/>
      <c r="R833" s="66">
        <f t="shared" si="368"/>
        <v>0</v>
      </c>
      <c r="S833" s="67"/>
      <c r="T833" s="67"/>
      <c r="U833" s="66">
        <f t="shared" si="369"/>
        <v>0</v>
      </c>
      <c r="V833" s="67"/>
      <c r="W833" s="67"/>
      <c r="X833" s="66">
        <f t="shared" si="370"/>
        <v>0</v>
      </c>
      <c r="Y833" s="67"/>
      <c r="Z833" s="67"/>
      <c r="AA833" s="66">
        <f t="shared" si="371"/>
        <v>0</v>
      </c>
      <c r="AB833" s="67"/>
      <c r="AC833" s="67"/>
      <c r="AD833" s="66">
        <f t="shared" si="372"/>
        <v>0</v>
      </c>
      <c r="AE833" s="67"/>
      <c r="AF833" s="67"/>
      <c r="AG833" s="66">
        <f t="shared" si="373"/>
        <v>0</v>
      </c>
      <c r="AH833" s="67"/>
      <c r="AI833" s="67"/>
      <c r="AJ833" s="66">
        <f t="shared" si="374"/>
        <v>0</v>
      </c>
      <c r="AK833" s="66"/>
      <c r="AL833" s="51">
        <f t="shared" si="375"/>
        <v>0</v>
      </c>
      <c r="AM833" s="964">
        <f>SUM(AL833:AL836)</f>
        <v>0</v>
      </c>
      <c r="AN833" s="964"/>
      <c r="AO833" s="964">
        <f>AM833</f>
        <v>0</v>
      </c>
      <c r="AP833" s="964">
        <f>AM833-AN833-AO833</f>
        <v>0</v>
      </c>
      <c r="AQ833" s="50"/>
      <c r="AR833" s="968"/>
      <c r="AS833" s="970"/>
      <c r="AT833" s="563"/>
    </row>
    <row r="834" spans="1:47" s="95" customFormat="1" ht="33" customHeight="1">
      <c r="A834" s="972"/>
      <c r="B834" s="959"/>
      <c r="C834" s="962"/>
      <c r="D834" s="962"/>
      <c r="E834" s="65">
        <v>2017</v>
      </c>
      <c r="F834" s="65" t="s">
        <v>1187</v>
      </c>
      <c r="G834" s="61"/>
      <c r="H834" s="62"/>
      <c r="I834" s="62"/>
      <c r="J834" s="64">
        <f t="shared" si="367"/>
        <v>0</v>
      </c>
      <c r="K834" s="63"/>
      <c r="L834" s="62"/>
      <c r="M834" s="62"/>
      <c r="N834" s="62"/>
      <c r="O834" s="62"/>
      <c r="P834" s="62"/>
      <c r="Q834" s="62"/>
      <c r="R834" s="60">
        <f t="shared" si="368"/>
        <v>0</v>
      </c>
      <c r="S834" s="61"/>
      <c r="T834" s="61"/>
      <c r="U834" s="60">
        <f t="shared" si="369"/>
        <v>0</v>
      </c>
      <c r="V834" s="61"/>
      <c r="W834" s="61"/>
      <c r="X834" s="60">
        <f t="shared" si="370"/>
        <v>0</v>
      </c>
      <c r="Y834" s="61"/>
      <c r="Z834" s="61"/>
      <c r="AA834" s="60">
        <f t="shared" si="371"/>
        <v>0</v>
      </c>
      <c r="AB834" s="61"/>
      <c r="AC834" s="61"/>
      <c r="AD834" s="60">
        <f t="shared" si="372"/>
        <v>0</v>
      </c>
      <c r="AE834" s="61"/>
      <c r="AF834" s="61"/>
      <c r="AG834" s="60">
        <f t="shared" si="373"/>
        <v>0</v>
      </c>
      <c r="AH834" s="61"/>
      <c r="AI834" s="61"/>
      <c r="AJ834" s="60">
        <f t="shared" si="374"/>
        <v>0</v>
      </c>
      <c r="AK834" s="60"/>
      <c r="AL834" s="51">
        <f t="shared" si="375"/>
        <v>0</v>
      </c>
      <c r="AM834" s="965"/>
      <c r="AN834" s="965"/>
      <c r="AO834" s="965"/>
      <c r="AP834" s="965"/>
      <c r="AQ834" s="50"/>
      <c r="AR834" s="968"/>
      <c r="AS834" s="970"/>
      <c r="AT834" s="578"/>
    </row>
    <row r="835" spans="1:47" s="109" customFormat="1" ht="42" customHeight="1">
      <c r="A835" s="972"/>
      <c r="B835" s="959"/>
      <c r="C835" s="962"/>
      <c r="D835" s="962"/>
      <c r="E835" s="65"/>
      <c r="F835" s="65"/>
      <c r="G835" s="61"/>
      <c r="H835" s="62"/>
      <c r="I835" s="62"/>
      <c r="J835" s="64">
        <f t="shared" si="367"/>
        <v>0</v>
      </c>
      <c r="K835" s="63"/>
      <c r="L835" s="62"/>
      <c r="M835" s="62"/>
      <c r="N835" s="62"/>
      <c r="O835" s="62"/>
      <c r="P835" s="62"/>
      <c r="Q835" s="62"/>
      <c r="R835" s="60">
        <f t="shared" si="368"/>
        <v>0</v>
      </c>
      <c r="S835" s="61"/>
      <c r="T835" s="61"/>
      <c r="U835" s="60">
        <f t="shared" si="369"/>
        <v>0</v>
      </c>
      <c r="V835" s="61"/>
      <c r="W835" s="61"/>
      <c r="X835" s="60">
        <f t="shared" si="370"/>
        <v>0</v>
      </c>
      <c r="Y835" s="61"/>
      <c r="Z835" s="61"/>
      <c r="AA835" s="60">
        <f t="shared" si="371"/>
        <v>0</v>
      </c>
      <c r="AB835" s="61"/>
      <c r="AC835" s="61"/>
      <c r="AD835" s="60">
        <f t="shared" si="372"/>
        <v>0</v>
      </c>
      <c r="AE835" s="61"/>
      <c r="AF835" s="61"/>
      <c r="AG835" s="60">
        <f t="shared" si="373"/>
        <v>0</v>
      </c>
      <c r="AH835" s="61"/>
      <c r="AI835" s="61"/>
      <c r="AJ835" s="60">
        <f t="shared" si="374"/>
        <v>0</v>
      </c>
      <c r="AK835" s="60"/>
      <c r="AL835" s="51">
        <f t="shared" si="375"/>
        <v>0</v>
      </c>
      <c r="AM835" s="965"/>
      <c r="AN835" s="965"/>
      <c r="AO835" s="965"/>
      <c r="AP835" s="965"/>
      <c r="AQ835" s="50"/>
      <c r="AR835" s="968"/>
      <c r="AS835" s="970"/>
      <c r="AT835" s="573"/>
    </row>
    <row r="836" spans="1:47" s="109" customFormat="1" ht="54" customHeight="1" thickBot="1">
      <c r="A836" s="1023"/>
      <c r="B836" s="960"/>
      <c r="C836" s="963"/>
      <c r="D836" s="963"/>
      <c r="E836" s="65"/>
      <c r="F836" s="65"/>
      <c r="G836" s="61"/>
      <c r="H836" s="72"/>
      <c r="I836" s="72"/>
      <c r="J836" s="64">
        <f t="shared" si="367"/>
        <v>0</v>
      </c>
      <c r="K836" s="63"/>
      <c r="L836" s="62"/>
      <c r="M836" s="72"/>
      <c r="N836" s="72"/>
      <c r="O836" s="72"/>
      <c r="P836" s="72"/>
      <c r="Q836" s="72"/>
      <c r="R836" s="54">
        <f t="shared" si="368"/>
        <v>0</v>
      </c>
      <c r="S836" s="72"/>
      <c r="T836" s="72"/>
      <c r="U836" s="60">
        <f t="shared" si="369"/>
        <v>0</v>
      </c>
      <c r="V836" s="72"/>
      <c r="W836" s="72"/>
      <c r="X836" s="60">
        <f t="shared" si="370"/>
        <v>0</v>
      </c>
      <c r="Y836" s="72"/>
      <c r="Z836" s="72"/>
      <c r="AA836" s="60">
        <f t="shared" si="371"/>
        <v>0</v>
      </c>
      <c r="AB836" s="72"/>
      <c r="AC836" s="72"/>
      <c r="AD836" s="60">
        <f t="shared" si="372"/>
        <v>0</v>
      </c>
      <c r="AE836" s="72"/>
      <c r="AF836" s="72"/>
      <c r="AG836" s="60">
        <f t="shared" si="373"/>
        <v>0</v>
      </c>
      <c r="AH836" s="72"/>
      <c r="AI836" s="72"/>
      <c r="AJ836" s="60">
        <f t="shared" si="374"/>
        <v>0</v>
      </c>
      <c r="AK836" s="60"/>
      <c r="AL836" s="51">
        <f t="shared" si="375"/>
        <v>0</v>
      </c>
      <c r="AM836" s="966"/>
      <c r="AN836" s="966"/>
      <c r="AO836" s="966"/>
      <c r="AP836" s="966"/>
      <c r="AQ836" s="50"/>
      <c r="AR836" s="968"/>
      <c r="AS836" s="970"/>
      <c r="AT836" s="573"/>
    </row>
    <row r="837" spans="1:47" s="109" customFormat="1" ht="21.75" customHeight="1" thickBot="1">
      <c r="A837" s="1016" t="s">
        <v>31</v>
      </c>
      <c r="B837" s="1017"/>
      <c r="C837" s="1017"/>
      <c r="D837" s="1017"/>
      <c r="E837" s="1017"/>
      <c r="F837" s="1018"/>
      <c r="G837" s="142"/>
      <c r="H837" s="144"/>
      <c r="I837" s="144"/>
      <c r="J837" s="149">
        <f t="shared" si="367"/>
        <v>0</v>
      </c>
      <c r="K837" s="148"/>
      <c r="L837" s="141"/>
      <c r="M837" s="141"/>
      <c r="N837" s="141"/>
      <c r="O837" s="141"/>
      <c r="P837" s="147"/>
      <c r="Q837" s="147"/>
      <c r="R837" s="141"/>
      <c r="S837" s="147"/>
      <c r="T837" s="147"/>
      <c r="U837" s="88"/>
      <c r="V837" s="144"/>
      <c r="W837" s="144"/>
      <c r="X837" s="88">
        <f t="shared" si="370"/>
        <v>0</v>
      </c>
      <c r="Y837" s="144"/>
      <c r="Z837" s="144"/>
      <c r="AA837" s="88">
        <f t="shared" si="371"/>
        <v>0</v>
      </c>
      <c r="AB837" s="144"/>
      <c r="AC837" s="144"/>
      <c r="AD837" s="88">
        <f t="shared" si="372"/>
        <v>0</v>
      </c>
      <c r="AE837" s="144"/>
      <c r="AF837" s="144"/>
      <c r="AG837" s="88">
        <f t="shared" si="373"/>
        <v>0</v>
      </c>
      <c r="AH837" s="144"/>
      <c r="AI837" s="144"/>
      <c r="AJ837" s="88">
        <f t="shared" si="374"/>
        <v>0</v>
      </c>
      <c r="AK837" s="88"/>
      <c r="AL837" s="146">
        <f>AJ837+AG837+AD837+AA837+X837+U837+R837+J837</f>
        <v>0</v>
      </c>
      <c r="AM837" s="145"/>
      <c r="AN837" s="144"/>
      <c r="AO837" s="144"/>
      <c r="AP837" s="143"/>
      <c r="AQ837" s="50"/>
      <c r="AR837" s="142"/>
      <c r="AS837" s="141"/>
      <c r="AT837" s="573"/>
      <c r="AU837" s="139"/>
    </row>
    <row r="838" spans="1:47" s="150" customFormat="1" ht="33" customHeight="1" thickBot="1">
      <c r="A838" s="1027" t="s">
        <v>1386</v>
      </c>
      <c r="B838" s="1028"/>
      <c r="C838" s="1028"/>
      <c r="D838" s="1028"/>
      <c r="E838" s="1028"/>
      <c r="F838" s="1029"/>
      <c r="G838" s="142"/>
      <c r="H838" s="144"/>
      <c r="I838" s="144"/>
      <c r="J838" s="149">
        <f t="shared" si="367"/>
        <v>0</v>
      </c>
      <c r="K838" s="148"/>
      <c r="L838" s="141"/>
      <c r="M838" s="141"/>
      <c r="N838" s="141"/>
      <c r="O838" s="141"/>
      <c r="P838" s="147"/>
      <c r="Q838" s="147"/>
      <c r="R838" s="141"/>
      <c r="S838" s="147"/>
      <c r="T838" s="147"/>
      <c r="U838" s="88"/>
      <c r="V838" s="144"/>
      <c r="W838" s="144"/>
      <c r="X838" s="88">
        <f t="shared" si="370"/>
        <v>0</v>
      </c>
      <c r="Y838" s="144"/>
      <c r="Z838" s="144"/>
      <c r="AA838" s="88">
        <f t="shared" si="371"/>
        <v>0</v>
      </c>
      <c r="AB838" s="144"/>
      <c r="AC838" s="144"/>
      <c r="AD838" s="88">
        <f t="shared" si="372"/>
        <v>0</v>
      </c>
      <c r="AE838" s="144"/>
      <c r="AF838" s="144"/>
      <c r="AG838" s="88">
        <f t="shared" si="373"/>
        <v>0</v>
      </c>
      <c r="AH838" s="144"/>
      <c r="AI838" s="144"/>
      <c r="AJ838" s="88">
        <f t="shared" si="374"/>
        <v>0</v>
      </c>
      <c r="AK838" s="88"/>
      <c r="AL838" s="146">
        <f>AJ838+AG838+AD838+AA838+X838+U838+R838+J838</f>
        <v>0</v>
      </c>
      <c r="AM838" s="145"/>
      <c r="AN838" s="144"/>
      <c r="AO838" s="144"/>
      <c r="AP838" s="143"/>
      <c r="AQ838" s="50"/>
      <c r="AR838" s="142"/>
      <c r="AS838" s="141"/>
      <c r="AT838" s="563"/>
    </row>
    <row r="839" spans="1:47" ht="26.25" thickBot="1">
      <c r="A839" s="1233" t="s">
        <v>1382</v>
      </c>
      <c r="B839" s="958" t="s">
        <v>779</v>
      </c>
      <c r="C839" s="958" t="s">
        <v>784</v>
      </c>
      <c r="D839" s="958"/>
      <c r="E839" s="71">
        <v>2017</v>
      </c>
      <c r="F839" s="65" t="s">
        <v>30</v>
      </c>
      <c r="G839" s="67"/>
      <c r="H839" s="68">
        <v>0</v>
      </c>
      <c r="I839" s="68">
        <v>0</v>
      </c>
      <c r="J839" s="70">
        <f t="shared" si="367"/>
        <v>0</v>
      </c>
      <c r="K839" s="69">
        <v>2</v>
      </c>
      <c r="L839" s="68">
        <v>2</v>
      </c>
      <c r="M839" s="68">
        <v>25</v>
      </c>
      <c r="N839" s="68">
        <v>150</v>
      </c>
      <c r="O839" s="68">
        <v>30000</v>
      </c>
      <c r="P839" s="305">
        <v>2000</v>
      </c>
      <c r="Q839" s="68">
        <v>2500</v>
      </c>
      <c r="R839" s="66">
        <f t="shared" ref="R839:R850" si="376">(K839*L839*M839*N839)+(K839*L839*P839)+O839+(K839*L839*Q839)</f>
        <v>63000</v>
      </c>
      <c r="S839" s="67">
        <v>0</v>
      </c>
      <c r="T839" s="67">
        <v>0</v>
      </c>
      <c r="U839" s="66">
        <f t="shared" ref="U839:U850" si="377">S839*T839</f>
        <v>0</v>
      </c>
      <c r="V839" s="67">
        <v>0</v>
      </c>
      <c r="W839" s="67">
        <v>0</v>
      </c>
      <c r="X839" s="66">
        <f t="shared" si="370"/>
        <v>0</v>
      </c>
      <c r="Y839" s="67">
        <v>0</v>
      </c>
      <c r="Z839" s="67">
        <v>0</v>
      </c>
      <c r="AA839" s="66">
        <f t="shared" si="371"/>
        <v>0</v>
      </c>
      <c r="AB839" s="67">
        <v>0</v>
      </c>
      <c r="AC839" s="67">
        <v>0</v>
      </c>
      <c r="AD839" s="66">
        <f t="shared" si="372"/>
        <v>0</v>
      </c>
      <c r="AE839" s="67">
        <v>0</v>
      </c>
      <c r="AF839" s="67">
        <v>0</v>
      </c>
      <c r="AG839" s="66">
        <f t="shared" si="373"/>
        <v>0</v>
      </c>
      <c r="AH839" s="67">
        <v>0</v>
      </c>
      <c r="AI839" s="67">
        <v>0</v>
      </c>
      <c r="AJ839" s="66">
        <f t="shared" si="374"/>
        <v>0</v>
      </c>
      <c r="AK839" s="66">
        <v>0</v>
      </c>
      <c r="AL839" s="51">
        <f t="shared" ref="AL839:AL850" si="378">AJ839+AG839+AD839+AA839+X839+U839+R839+J839+AK839</f>
        <v>63000</v>
      </c>
      <c r="AM839" s="964">
        <f>SUM(AL839:AL842)</f>
        <v>63000</v>
      </c>
      <c r="AN839" s="964">
        <v>0</v>
      </c>
      <c r="AO839" s="964">
        <v>63000</v>
      </c>
      <c r="AP839" s="964">
        <f>AM839-AN839-AO839</f>
        <v>0</v>
      </c>
      <c r="AQ839" s="50"/>
      <c r="AR839" s="968">
        <v>63000</v>
      </c>
      <c r="AS839" s="970"/>
      <c r="AT839" s="567"/>
    </row>
    <row r="840" spans="1:47" ht="26.25" thickBot="1">
      <c r="A840" s="1234"/>
      <c r="B840" s="959"/>
      <c r="C840" s="959"/>
      <c r="D840" s="959"/>
      <c r="E840" s="71">
        <v>2017</v>
      </c>
      <c r="F840" s="65" t="s">
        <v>30</v>
      </c>
      <c r="G840" s="61"/>
      <c r="H840" s="62"/>
      <c r="I840" s="62"/>
      <c r="J840" s="64">
        <f t="shared" si="367"/>
        <v>0</v>
      </c>
      <c r="K840" s="63"/>
      <c r="L840" s="62"/>
      <c r="M840" s="62"/>
      <c r="N840" s="62"/>
      <c r="O840" s="62"/>
      <c r="P840" s="62"/>
      <c r="Q840" s="62"/>
      <c r="R840" s="60">
        <f t="shared" si="376"/>
        <v>0</v>
      </c>
      <c r="S840" s="61"/>
      <c r="T840" s="61"/>
      <c r="U840" s="60">
        <f t="shared" si="377"/>
        <v>0</v>
      </c>
      <c r="V840" s="61"/>
      <c r="W840" s="61"/>
      <c r="X840" s="60">
        <f t="shared" si="370"/>
        <v>0</v>
      </c>
      <c r="Y840" s="61"/>
      <c r="Z840" s="61"/>
      <c r="AA840" s="60">
        <f t="shared" si="371"/>
        <v>0</v>
      </c>
      <c r="AB840" s="61"/>
      <c r="AC840" s="61"/>
      <c r="AD840" s="60">
        <f t="shared" si="372"/>
        <v>0</v>
      </c>
      <c r="AE840" s="61"/>
      <c r="AF840" s="61"/>
      <c r="AG840" s="60">
        <f t="shared" si="373"/>
        <v>0</v>
      </c>
      <c r="AH840" s="61"/>
      <c r="AI840" s="61"/>
      <c r="AJ840" s="60">
        <f t="shared" si="374"/>
        <v>0</v>
      </c>
      <c r="AK840" s="60"/>
      <c r="AL840" s="51">
        <f t="shared" si="378"/>
        <v>0</v>
      </c>
      <c r="AM840" s="965"/>
      <c r="AN840" s="965"/>
      <c r="AO840" s="965"/>
      <c r="AP840" s="965"/>
      <c r="AQ840" s="50"/>
      <c r="AR840" s="968"/>
      <c r="AS840" s="970"/>
      <c r="AT840" s="567"/>
    </row>
    <row r="841" spans="1:47" ht="25.5">
      <c r="A841" s="1234"/>
      <c r="B841" s="959"/>
      <c r="C841" s="959"/>
      <c r="D841" s="959"/>
      <c r="E841" s="71">
        <v>2018</v>
      </c>
      <c r="F841" s="65" t="s">
        <v>30</v>
      </c>
      <c r="G841" s="61"/>
      <c r="H841" s="62"/>
      <c r="I841" s="62"/>
      <c r="J841" s="64">
        <f t="shared" si="367"/>
        <v>0</v>
      </c>
      <c r="K841" s="63"/>
      <c r="L841" s="62"/>
      <c r="M841" s="62"/>
      <c r="N841" s="62"/>
      <c r="O841" s="62"/>
      <c r="P841" s="62"/>
      <c r="Q841" s="62"/>
      <c r="R841" s="60">
        <f t="shared" si="376"/>
        <v>0</v>
      </c>
      <c r="S841" s="61"/>
      <c r="T841" s="61"/>
      <c r="U841" s="60">
        <f t="shared" si="377"/>
        <v>0</v>
      </c>
      <c r="V841" s="61"/>
      <c r="W841" s="61"/>
      <c r="X841" s="60">
        <f t="shared" si="370"/>
        <v>0</v>
      </c>
      <c r="Y841" s="61"/>
      <c r="Z841" s="61"/>
      <c r="AA841" s="60">
        <f t="shared" si="371"/>
        <v>0</v>
      </c>
      <c r="AB841" s="61"/>
      <c r="AC841" s="61"/>
      <c r="AD841" s="60">
        <f t="shared" si="372"/>
        <v>0</v>
      </c>
      <c r="AE841" s="61"/>
      <c r="AF841" s="61"/>
      <c r="AG841" s="60">
        <f t="shared" si="373"/>
        <v>0</v>
      </c>
      <c r="AH841" s="61"/>
      <c r="AI841" s="61"/>
      <c r="AJ841" s="60">
        <f t="shared" si="374"/>
        <v>0</v>
      </c>
      <c r="AK841" s="60"/>
      <c r="AL841" s="51">
        <f t="shared" si="378"/>
        <v>0</v>
      </c>
      <c r="AM841" s="965"/>
      <c r="AN841" s="965"/>
      <c r="AO841" s="965"/>
      <c r="AP841" s="965"/>
      <c r="AQ841" s="50"/>
      <c r="AR841" s="968"/>
      <c r="AS841" s="970"/>
      <c r="AT841" s="567"/>
    </row>
    <row r="842" spans="1:47" ht="26.25" thickBot="1">
      <c r="A842" s="1234"/>
      <c r="B842" s="960"/>
      <c r="C842" s="960"/>
      <c r="D842" s="960"/>
      <c r="E842" s="65">
        <v>2018</v>
      </c>
      <c r="F842" s="65" t="s">
        <v>30</v>
      </c>
      <c r="G842" s="61"/>
      <c r="H842" s="72"/>
      <c r="I842" s="72"/>
      <c r="J842" s="64">
        <f t="shared" si="367"/>
        <v>0</v>
      </c>
      <c r="K842" s="63"/>
      <c r="L842" s="62"/>
      <c r="M842" s="72"/>
      <c r="N842" s="72"/>
      <c r="O842" s="72"/>
      <c r="P842" s="72"/>
      <c r="Q842" s="72"/>
      <c r="R842" s="54">
        <f t="shared" si="376"/>
        <v>0</v>
      </c>
      <c r="S842" s="72"/>
      <c r="T842" s="72"/>
      <c r="U842" s="60">
        <f t="shared" si="377"/>
        <v>0</v>
      </c>
      <c r="V842" s="72"/>
      <c r="W842" s="72"/>
      <c r="X842" s="60">
        <f t="shared" si="370"/>
        <v>0</v>
      </c>
      <c r="Y842" s="72"/>
      <c r="Z842" s="72"/>
      <c r="AA842" s="60">
        <f t="shared" si="371"/>
        <v>0</v>
      </c>
      <c r="AB842" s="72"/>
      <c r="AC842" s="72"/>
      <c r="AD842" s="60">
        <f t="shared" si="372"/>
        <v>0</v>
      </c>
      <c r="AE842" s="72"/>
      <c r="AF842" s="72"/>
      <c r="AG842" s="60">
        <f t="shared" si="373"/>
        <v>0</v>
      </c>
      <c r="AH842" s="72"/>
      <c r="AI842" s="72"/>
      <c r="AJ842" s="60">
        <f t="shared" si="374"/>
        <v>0</v>
      </c>
      <c r="AK842" s="60"/>
      <c r="AL842" s="51">
        <f t="shared" si="378"/>
        <v>0</v>
      </c>
      <c r="AM842" s="966"/>
      <c r="AN842" s="966"/>
      <c r="AO842" s="966"/>
      <c r="AP842" s="966"/>
      <c r="AQ842" s="50"/>
      <c r="AR842" s="968"/>
      <c r="AS842" s="970"/>
      <c r="AT842" s="567"/>
    </row>
    <row r="843" spans="1:47" ht="13.5" thickBot="1">
      <c r="A843" s="1233" t="s">
        <v>1383</v>
      </c>
      <c r="B843" s="958" t="s">
        <v>779</v>
      </c>
      <c r="C843" s="958" t="s">
        <v>783</v>
      </c>
      <c r="D843" s="958"/>
      <c r="E843" s="71">
        <v>2017</v>
      </c>
      <c r="F843" s="65" t="s">
        <v>2</v>
      </c>
      <c r="G843" s="67"/>
      <c r="H843" s="68">
        <v>0</v>
      </c>
      <c r="I843" s="68">
        <v>0</v>
      </c>
      <c r="J843" s="70">
        <f t="shared" si="367"/>
        <v>0</v>
      </c>
      <c r="K843" s="69">
        <v>0</v>
      </c>
      <c r="L843" s="68">
        <v>0</v>
      </c>
      <c r="M843" s="68">
        <v>0</v>
      </c>
      <c r="N843" s="68">
        <v>0</v>
      </c>
      <c r="O843" s="68">
        <v>0</v>
      </c>
      <c r="P843" s="68">
        <v>0</v>
      </c>
      <c r="Q843" s="68">
        <v>0</v>
      </c>
      <c r="R843" s="66">
        <f t="shared" si="376"/>
        <v>0</v>
      </c>
      <c r="S843" s="67">
        <v>0</v>
      </c>
      <c r="T843" s="67">
        <v>0</v>
      </c>
      <c r="U843" s="66">
        <f t="shared" si="377"/>
        <v>0</v>
      </c>
      <c r="V843" s="67">
        <v>0</v>
      </c>
      <c r="W843" s="67">
        <v>0</v>
      </c>
      <c r="X843" s="66">
        <f t="shared" si="370"/>
        <v>0</v>
      </c>
      <c r="Y843" s="67">
        <v>0</v>
      </c>
      <c r="Z843" s="67">
        <v>0</v>
      </c>
      <c r="AA843" s="66">
        <f t="shared" si="371"/>
        <v>0</v>
      </c>
      <c r="AB843" s="67">
        <v>0</v>
      </c>
      <c r="AC843" s="67">
        <v>0</v>
      </c>
      <c r="AD843" s="66">
        <f t="shared" si="372"/>
        <v>0</v>
      </c>
      <c r="AE843" s="67">
        <v>0</v>
      </c>
      <c r="AF843" s="67">
        <v>0</v>
      </c>
      <c r="AG843" s="66">
        <f t="shared" si="373"/>
        <v>0</v>
      </c>
      <c r="AH843" s="67">
        <v>0</v>
      </c>
      <c r="AI843" s="67">
        <v>0</v>
      </c>
      <c r="AJ843" s="66">
        <f t="shared" si="374"/>
        <v>0</v>
      </c>
      <c r="AK843" s="66">
        <v>0</v>
      </c>
      <c r="AL843" s="51">
        <f t="shared" si="378"/>
        <v>0</v>
      </c>
      <c r="AM843" s="964">
        <f>SUM(AL843:AL846)</f>
        <v>0</v>
      </c>
      <c r="AN843" s="964">
        <v>0</v>
      </c>
      <c r="AO843" s="964">
        <v>0</v>
      </c>
      <c r="AP843" s="964">
        <f>AM843-AN843-AO843</f>
        <v>0</v>
      </c>
      <c r="AQ843" s="50"/>
      <c r="AR843" s="967">
        <v>0</v>
      </c>
      <c r="AS843" s="969">
        <v>0</v>
      </c>
      <c r="AT843" s="567"/>
    </row>
    <row r="844" spans="1:47" ht="90" thickBot="1">
      <c r="A844" s="1234"/>
      <c r="B844" s="959"/>
      <c r="C844" s="959"/>
      <c r="D844" s="959"/>
      <c r="E844" s="71">
        <v>2017</v>
      </c>
      <c r="F844" s="65" t="s">
        <v>294</v>
      </c>
      <c r="G844" s="61"/>
      <c r="H844" s="62"/>
      <c r="I844" s="62"/>
      <c r="J844" s="64">
        <f t="shared" si="367"/>
        <v>0</v>
      </c>
      <c r="K844" s="63"/>
      <c r="L844" s="62"/>
      <c r="M844" s="62"/>
      <c r="N844" s="62"/>
      <c r="O844" s="62"/>
      <c r="P844" s="62"/>
      <c r="Q844" s="62"/>
      <c r="R844" s="60">
        <f t="shared" si="376"/>
        <v>0</v>
      </c>
      <c r="S844" s="61"/>
      <c r="T844" s="61"/>
      <c r="U844" s="60">
        <f t="shared" si="377"/>
        <v>0</v>
      </c>
      <c r="V844" s="61"/>
      <c r="W844" s="61"/>
      <c r="X844" s="60">
        <f t="shared" si="370"/>
        <v>0</v>
      </c>
      <c r="Y844" s="61"/>
      <c r="Z844" s="61"/>
      <c r="AA844" s="60">
        <f t="shared" si="371"/>
        <v>0</v>
      </c>
      <c r="AB844" s="61"/>
      <c r="AC844" s="61"/>
      <c r="AD844" s="60">
        <f t="shared" si="372"/>
        <v>0</v>
      </c>
      <c r="AE844" s="61"/>
      <c r="AF844" s="61"/>
      <c r="AG844" s="60">
        <f t="shared" si="373"/>
        <v>0</v>
      </c>
      <c r="AH844" s="61"/>
      <c r="AI844" s="61"/>
      <c r="AJ844" s="60">
        <f t="shared" si="374"/>
        <v>0</v>
      </c>
      <c r="AK844" s="60"/>
      <c r="AL844" s="51">
        <f t="shared" si="378"/>
        <v>0</v>
      </c>
      <c r="AM844" s="965"/>
      <c r="AN844" s="965"/>
      <c r="AO844" s="965"/>
      <c r="AP844" s="965"/>
      <c r="AQ844" s="50"/>
      <c r="AR844" s="968"/>
      <c r="AS844" s="970"/>
      <c r="AT844" s="567"/>
    </row>
    <row r="845" spans="1:47" ht="12.75">
      <c r="A845" s="1234"/>
      <c r="B845" s="959"/>
      <c r="C845" s="959"/>
      <c r="D845" s="959"/>
      <c r="E845" s="71">
        <v>2018</v>
      </c>
      <c r="F845" s="65" t="s">
        <v>2</v>
      </c>
      <c r="G845" s="61"/>
      <c r="H845" s="62"/>
      <c r="I845" s="62"/>
      <c r="J845" s="64">
        <f t="shared" si="367"/>
        <v>0</v>
      </c>
      <c r="K845" s="63"/>
      <c r="L845" s="62"/>
      <c r="M845" s="62"/>
      <c r="N845" s="62"/>
      <c r="O845" s="62"/>
      <c r="P845" s="62"/>
      <c r="Q845" s="62"/>
      <c r="R845" s="60">
        <f t="shared" si="376"/>
        <v>0</v>
      </c>
      <c r="S845" s="61"/>
      <c r="T845" s="61"/>
      <c r="U845" s="60">
        <f t="shared" si="377"/>
        <v>0</v>
      </c>
      <c r="V845" s="61"/>
      <c r="W845" s="61"/>
      <c r="X845" s="60">
        <f t="shared" si="370"/>
        <v>0</v>
      </c>
      <c r="Y845" s="61"/>
      <c r="Z845" s="61"/>
      <c r="AA845" s="60">
        <f t="shared" si="371"/>
        <v>0</v>
      </c>
      <c r="AB845" s="61"/>
      <c r="AC845" s="61"/>
      <c r="AD845" s="60">
        <f t="shared" si="372"/>
        <v>0</v>
      </c>
      <c r="AE845" s="61"/>
      <c r="AF845" s="61"/>
      <c r="AG845" s="60">
        <f t="shared" si="373"/>
        <v>0</v>
      </c>
      <c r="AH845" s="61"/>
      <c r="AI845" s="61"/>
      <c r="AJ845" s="60">
        <f t="shared" si="374"/>
        <v>0</v>
      </c>
      <c r="AK845" s="60"/>
      <c r="AL845" s="51">
        <f t="shared" si="378"/>
        <v>0</v>
      </c>
      <c r="AM845" s="965"/>
      <c r="AN845" s="965"/>
      <c r="AO845" s="965"/>
      <c r="AP845" s="965"/>
      <c r="AQ845" s="50"/>
      <c r="AR845" s="968"/>
      <c r="AS845" s="970"/>
      <c r="AT845" s="567"/>
    </row>
    <row r="846" spans="1:47" ht="90" thickBot="1">
      <c r="A846" s="1234"/>
      <c r="B846" s="960"/>
      <c r="C846" s="959"/>
      <c r="D846" s="960"/>
      <c r="E846" s="65">
        <v>2018</v>
      </c>
      <c r="F846" s="65" t="s">
        <v>294</v>
      </c>
      <c r="G846" s="58"/>
      <c r="H846" s="53"/>
      <c r="I846" s="53"/>
      <c r="J846" s="57">
        <f t="shared" si="367"/>
        <v>0</v>
      </c>
      <c r="K846" s="56"/>
      <c r="L846" s="55"/>
      <c r="M846" s="53"/>
      <c r="N846" s="53"/>
      <c r="O846" s="53"/>
      <c r="P846" s="53"/>
      <c r="Q846" s="53"/>
      <c r="R846" s="54">
        <f t="shared" si="376"/>
        <v>0</v>
      </c>
      <c r="S846" s="53"/>
      <c r="T846" s="53"/>
      <c r="U846" s="52">
        <f t="shared" si="377"/>
        <v>0</v>
      </c>
      <c r="V846" s="53"/>
      <c r="W846" s="53"/>
      <c r="X846" s="52">
        <f t="shared" si="370"/>
        <v>0</v>
      </c>
      <c r="Y846" s="53"/>
      <c r="Z846" s="53"/>
      <c r="AA846" s="52">
        <f t="shared" si="371"/>
        <v>0</v>
      </c>
      <c r="AB846" s="53"/>
      <c r="AC846" s="53"/>
      <c r="AD846" s="52">
        <f t="shared" si="372"/>
        <v>0</v>
      </c>
      <c r="AE846" s="53"/>
      <c r="AF846" s="53"/>
      <c r="AG846" s="52">
        <f t="shared" si="373"/>
        <v>0</v>
      </c>
      <c r="AH846" s="53"/>
      <c r="AI846" s="53"/>
      <c r="AJ846" s="52">
        <f t="shared" si="374"/>
        <v>0</v>
      </c>
      <c r="AK846" s="52"/>
      <c r="AL846" s="51">
        <f t="shared" si="378"/>
        <v>0</v>
      </c>
      <c r="AM846" s="966"/>
      <c r="AN846" s="966"/>
      <c r="AO846" s="966"/>
      <c r="AP846" s="966"/>
      <c r="AQ846" s="50"/>
      <c r="AR846" s="968"/>
      <c r="AS846" s="970"/>
      <c r="AT846" s="567"/>
    </row>
    <row r="847" spans="1:47" s="166" customFormat="1" ht="51.75" thickBot="1">
      <c r="A847" s="971" t="s">
        <v>1384</v>
      </c>
      <c r="B847" s="958" t="s">
        <v>779</v>
      </c>
      <c r="C847" s="958" t="s">
        <v>782</v>
      </c>
      <c r="D847" s="961"/>
      <c r="E847" s="71">
        <v>2017</v>
      </c>
      <c r="F847" s="304" t="s">
        <v>292</v>
      </c>
      <c r="G847" s="67"/>
      <c r="H847" s="167">
        <v>0</v>
      </c>
      <c r="I847" s="167">
        <v>0</v>
      </c>
      <c r="J847" s="70">
        <f t="shared" si="367"/>
        <v>0</v>
      </c>
      <c r="K847" s="69">
        <v>2</v>
      </c>
      <c r="L847" s="68">
        <v>2</v>
      </c>
      <c r="M847" s="167">
        <v>25</v>
      </c>
      <c r="N847" s="167">
        <v>150</v>
      </c>
      <c r="O847" s="303">
        <v>30000</v>
      </c>
      <c r="P847" s="303">
        <v>2000</v>
      </c>
      <c r="Q847" s="303">
        <v>2500</v>
      </c>
      <c r="R847" s="66">
        <f t="shared" si="376"/>
        <v>63000</v>
      </c>
      <c r="S847" s="167">
        <v>0</v>
      </c>
      <c r="T847" s="167">
        <v>0</v>
      </c>
      <c r="U847" s="66">
        <f t="shared" si="377"/>
        <v>0</v>
      </c>
      <c r="V847" s="167">
        <v>0</v>
      </c>
      <c r="W847" s="167">
        <v>0</v>
      </c>
      <c r="X847" s="66">
        <f t="shared" si="370"/>
        <v>0</v>
      </c>
      <c r="Y847" s="167">
        <v>0</v>
      </c>
      <c r="Z847" s="167">
        <v>0</v>
      </c>
      <c r="AA847" s="66">
        <f t="shared" si="371"/>
        <v>0</v>
      </c>
      <c r="AB847" s="167">
        <v>0</v>
      </c>
      <c r="AC847" s="167">
        <v>0</v>
      </c>
      <c r="AD847" s="66">
        <f t="shared" si="372"/>
        <v>0</v>
      </c>
      <c r="AE847" s="167">
        <v>0</v>
      </c>
      <c r="AF847" s="167">
        <v>0</v>
      </c>
      <c r="AG847" s="66">
        <f t="shared" si="373"/>
        <v>0</v>
      </c>
      <c r="AH847" s="167">
        <v>0</v>
      </c>
      <c r="AI847" s="167">
        <v>0</v>
      </c>
      <c r="AJ847" s="66">
        <f t="shared" si="374"/>
        <v>0</v>
      </c>
      <c r="AK847" s="66">
        <v>0</v>
      </c>
      <c r="AL847" s="51">
        <f t="shared" si="378"/>
        <v>63000</v>
      </c>
      <c r="AM847" s="964">
        <f>SUM(AL847:AL850)</f>
        <v>63000</v>
      </c>
      <c r="AN847" s="964">
        <v>0</v>
      </c>
      <c r="AO847" s="964">
        <v>63000</v>
      </c>
      <c r="AP847" s="964">
        <f>AM847-AN847-AO847</f>
        <v>0</v>
      </c>
      <c r="AQ847" s="50"/>
      <c r="AR847" s="967">
        <v>63000</v>
      </c>
      <c r="AS847" s="969"/>
      <c r="AT847" s="565"/>
    </row>
    <row r="848" spans="1:47" s="166" customFormat="1" ht="13.5" thickBot="1">
      <c r="A848" s="972"/>
      <c r="B848" s="959"/>
      <c r="C848" s="959"/>
      <c r="D848" s="962"/>
      <c r="E848" s="71">
        <v>2017</v>
      </c>
      <c r="F848" s="65" t="s">
        <v>2</v>
      </c>
      <c r="G848" s="61"/>
      <c r="H848" s="72"/>
      <c r="I848" s="72"/>
      <c r="J848" s="64">
        <f t="shared" si="367"/>
        <v>0</v>
      </c>
      <c r="K848" s="63"/>
      <c r="L848" s="62"/>
      <c r="M848" s="72"/>
      <c r="N848" s="72"/>
      <c r="O848" s="72"/>
      <c r="P848" s="72"/>
      <c r="Q848" s="72"/>
      <c r="R848" s="60">
        <f t="shared" si="376"/>
        <v>0</v>
      </c>
      <c r="S848" s="72"/>
      <c r="T848" s="72"/>
      <c r="U848" s="60">
        <f t="shared" si="377"/>
        <v>0</v>
      </c>
      <c r="V848" s="72"/>
      <c r="W848" s="72"/>
      <c r="X848" s="60">
        <f>W848*V848</f>
        <v>0</v>
      </c>
      <c r="Y848" s="72"/>
      <c r="Z848" s="72"/>
      <c r="AA848" s="60">
        <f>Y848*Z848</f>
        <v>0</v>
      </c>
      <c r="AB848" s="72"/>
      <c r="AC848" s="72"/>
      <c r="AD848" s="60">
        <f>AB848*AC848</f>
        <v>0</v>
      </c>
      <c r="AE848" s="72"/>
      <c r="AF848" s="72"/>
      <c r="AG848" s="60">
        <f>AE848*AF848</f>
        <v>0</v>
      </c>
      <c r="AH848" s="72"/>
      <c r="AI848" s="72"/>
      <c r="AJ848" s="60">
        <f>AI848+AH848</f>
        <v>0</v>
      </c>
      <c r="AK848" s="60"/>
      <c r="AL848" s="51">
        <f t="shared" si="378"/>
        <v>0</v>
      </c>
      <c r="AM848" s="965"/>
      <c r="AN848" s="965"/>
      <c r="AO848" s="965"/>
      <c r="AP848" s="965"/>
      <c r="AQ848" s="50"/>
      <c r="AR848" s="968"/>
      <c r="AS848" s="970"/>
      <c r="AT848" s="565"/>
    </row>
    <row r="849" spans="1:46" s="166" customFormat="1" ht="12.75">
      <c r="A849" s="972"/>
      <c r="B849" s="959"/>
      <c r="C849" s="959"/>
      <c r="D849" s="962"/>
      <c r="E849" s="71">
        <v>2018</v>
      </c>
      <c r="F849" s="65" t="s">
        <v>293</v>
      </c>
      <c r="G849" s="61"/>
      <c r="H849" s="72"/>
      <c r="I849" s="72"/>
      <c r="J849" s="64">
        <f t="shared" si="367"/>
        <v>0</v>
      </c>
      <c r="K849" s="63"/>
      <c r="L849" s="62"/>
      <c r="M849" s="72"/>
      <c r="N849" s="72"/>
      <c r="O849" s="72"/>
      <c r="P849" s="72"/>
      <c r="Q849" s="72"/>
      <c r="R849" s="60">
        <f t="shared" si="376"/>
        <v>0</v>
      </c>
      <c r="S849" s="72"/>
      <c r="T849" s="72"/>
      <c r="U849" s="60">
        <f t="shared" si="377"/>
        <v>0</v>
      </c>
      <c r="V849" s="72"/>
      <c r="W849" s="72"/>
      <c r="X849" s="60">
        <f>W849*V849</f>
        <v>0</v>
      </c>
      <c r="Y849" s="72"/>
      <c r="Z849" s="72"/>
      <c r="AA849" s="60">
        <f>Y849*Z849</f>
        <v>0</v>
      </c>
      <c r="AB849" s="72"/>
      <c r="AC849" s="72"/>
      <c r="AD849" s="60">
        <f>AB849*AC849</f>
        <v>0</v>
      </c>
      <c r="AE849" s="72"/>
      <c r="AF849" s="72"/>
      <c r="AG849" s="60">
        <f>AE849*AF849</f>
        <v>0</v>
      </c>
      <c r="AH849" s="72"/>
      <c r="AI849" s="72"/>
      <c r="AJ849" s="60">
        <f>AI849+AH849</f>
        <v>0</v>
      </c>
      <c r="AK849" s="60"/>
      <c r="AL849" s="51">
        <f t="shared" si="378"/>
        <v>0</v>
      </c>
      <c r="AM849" s="965"/>
      <c r="AN849" s="965"/>
      <c r="AO849" s="965"/>
      <c r="AP849" s="965"/>
      <c r="AQ849" s="50"/>
      <c r="AR849" s="968"/>
      <c r="AS849" s="970"/>
      <c r="AT849" s="565"/>
    </row>
    <row r="850" spans="1:46" s="163" customFormat="1" ht="51.75" thickBot="1">
      <c r="A850" s="973"/>
      <c r="B850" s="960"/>
      <c r="C850" s="960"/>
      <c r="D850" s="963"/>
      <c r="E850" s="65">
        <v>2018</v>
      </c>
      <c r="F850" s="65" t="s">
        <v>292</v>
      </c>
      <c r="G850" s="126"/>
      <c r="H850" s="165"/>
      <c r="I850" s="165"/>
      <c r="J850" s="154">
        <f t="shared" si="367"/>
        <v>0</v>
      </c>
      <c r="K850" s="153"/>
      <c r="L850" s="152"/>
      <c r="M850" s="164"/>
      <c r="N850" s="164"/>
      <c r="O850" s="164"/>
      <c r="P850" s="164"/>
      <c r="Q850" s="164"/>
      <c r="R850" s="54">
        <f t="shared" si="376"/>
        <v>0</v>
      </c>
      <c r="S850" s="120"/>
      <c r="T850" s="120"/>
      <c r="U850" s="54">
        <f t="shared" si="377"/>
        <v>0</v>
      </c>
      <c r="V850" s="120"/>
      <c r="W850" s="120"/>
      <c r="X850" s="54">
        <f>W850*V850</f>
        <v>0</v>
      </c>
      <c r="Y850" s="119"/>
      <c r="Z850" s="119"/>
      <c r="AA850" s="54">
        <f>Y850*Z850</f>
        <v>0</v>
      </c>
      <c r="AB850" s="119"/>
      <c r="AC850" s="119"/>
      <c r="AD850" s="54">
        <f>AB850*AC850</f>
        <v>0</v>
      </c>
      <c r="AE850" s="119"/>
      <c r="AF850" s="119"/>
      <c r="AG850" s="54">
        <f>AE850*AF850</f>
        <v>0</v>
      </c>
      <c r="AH850" s="119"/>
      <c r="AI850" s="119"/>
      <c r="AJ850" s="54">
        <f>AI850+AH850</f>
        <v>0</v>
      </c>
      <c r="AK850" s="54"/>
      <c r="AL850" s="51">
        <f t="shared" si="378"/>
        <v>0</v>
      </c>
      <c r="AM850" s="966"/>
      <c r="AN850" s="966"/>
      <c r="AO850" s="966"/>
      <c r="AP850" s="966"/>
      <c r="AQ850" s="50"/>
      <c r="AR850" s="968"/>
      <c r="AS850" s="970"/>
      <c r="AT850" s="566"/>
    </row>
    <row r="851" spans="1:46" s="166" customFormat="1" ht="13.5" thickBot="1">
      <c r="A851" s="971" t="s">
        <v>1418</v>
      </c>
      <c r="B851" s="958" t="s">
        <v>779</v>
      </c>
      <c r="C851" s="958" t="s">
        <v>1417</v>
      </c>
      <c r="D851" s="961"/>
      <c r="E851" s="71">
        <v>2017</v>
      </c>
      <c r="F851" s="65" t="s">
        <v>2</v>
      </c>
      <c r="G851" s="67"/>
      <c r="H851" s="167">
        <v>0</v>
      </c>
      <c r="I851" s="167">
        <v>0</v>
      </c>
      <c r="J851" s="70">
        <f t="shared" ref="J851:J854" si="379">G851*H851*I851</f>
        <v>0</v>
      </c>
      <c r="K851" s="69">
        <v>2</v>
      </c>
      <c r="L851" s="68">
        <v>2</v>
      </c>
      <c r="M851" s="167">
        <v>25</v>
      </c>
      <c r="N851" s="167">
        <v>150</v>
      </c>
      <c r="O851" s="303">
        <v>30000</v>
      </c>
      <c r="P851" s="303">
        <v>2000</v>
      </c>
      <c r="Q851" s="303">
        <v>2500</v>
      </c>
      <c r="R851" s="66">
        <f t="shared" ref="R851:R854" si="380">(K851*L851*M851*N851)+(K851*L851*P851)+O851+(K851*L851*Q851)</f>
        <v>63000</v>
      </c>
      <c r="S851" s="167">
        <v>0</v>
      </c>
      <c r="T851" s="167">
        <v>0</v>
      </c>
      <c r="U851" s="66">
        <f t="shared" ref="U851:U854" si="381">S851*T851</f>
        <v>0</v>
      </c>
      <c r="V851" s="167">
        <v>0</v>
      </c>
      <c r="W851" s="167">
        <v>0</v>
      </c>
      <c r="X851" s="66">
        <f t="shared" ref="X851" si="382">W851*V851</f>
        <v>0</v>
      </c>
      <c r="Y851" s="167">
        <v>0</v>
      </c>
      <c r="Z851" s="167">
        <v>0</v>
      </c>
      <c r="AA851" s="66">
        <f t="shared" ref="AA851" si="383">Y851*Z851</f>
        <v>0</v>
      </c>
      <c r="AB851" s="167">
        <v>0</v>
      </c>
      <c r="AC851" s="167">
        <v>0</v>
      </c>
      <c r="AD851" s="66">
        <f t="shared" ref="AD851" si="384">AB851*AC851</f>
        <v>0</v>
      </c>
      <c r="AE851" s="167">
        <v>0</v>
      </c>
      <c r="AF851" s="167">
        <v>0</v>
      </c>
      <c r="AG851" s="66">
        <f t="shared" ref="AG851" si="385">AE851*AF851</f>
        <v>0</v>
      </c>
      <c r="AH851" s="167">
        <v>0</v>
      </c>
      <c r="AI851" s="167">
        <v>0</v>
      </c>
      <c r="AJ851" s="66">
        <f t="shared" ref="AJ851" si="386">AI851+AH851</f>
        <v>0</v>
      </c>
      <c r="AK851" s="66">
        <v>0</v>
      </c>
      <c r="AL851" s="51">
        <f t="shared" ref="AL851:AL854" si="387">AJ851+AG851+AD851+AA851+X851+U851+R851+J851+AK851</f>
        <v>63000</v>
      </c>
      <c r="AM851" s="964">
        <f>SUM(AL851:AL854)</f>
        <v>63000</v>
      </c>
      <c r="AN851" s="964">
        <v>0</v>
      </c>
      <c r="AO851" s="964">
        <v>63000</v>
      </c>
      <c r="AP851" s="964">
        <f>AM851-AN851-AO851</f>
        <v>0</v>
      </c>
      <c r="AQ851" s="50"/>
      <c r="AR851" s="967">
        <v>63000</v>
      </c>
      <c r="AS851" s="969"/>
      <c r="AT851" s="565"/>
    </row>
    <row r="852" spans="1:46" s="166" customFormat="1" ht="13.5" thickBot="1">
      <c r="A852" s="972"/>
      <c r="B852" s="959"/>
      <c r="C852" s="959"/>
      <c r="D852" s="962"/>
      <c r="E852" s="71">
        <v>2017</v>
      </c>
      <c r="F852" s="65" t="s">
        <v>2</v>
      </c>
      <c r="G852" s="61"/>
      <c r="H852" s="72"/>
      <c r="I852" s="72"/>
      <c r="J852" s="64">
        <f t="shared" si="379"/>
        <v>0</v>
      </c>
      <c r="K852" s="63"/>
      <c r="L852" s="62"/>
      <c r="M852" s="72"/>
      <c r="N852" s="72"/>
      <c r="O852" s="72"/>
      <c r="P852" s="72"/>
      <c r="Q852" s="72"/>
      <c r="R852" s="60">
        <f t="shared" si="380"/>
        <v>0</v>
      </c>
      <c r="S852" s="72"/>
      <c r="T852" s="72"/>
      <c r="U852" s="60">
        <f t="shared" si="381"/>
        <v>0</v>
      </c>
      <c r="V852" s="72"/>
      <c r="W852" s="72"/>
      <c r="X852" s="60">
        <f>W852*V852</f>
        <v>0</v>
      </c>
      <c r="Y852" s="72"/>
      <c r="Z852" s="72"/>
      <c r="AA852" s="60">
        <f>Y852*Z852</f>
        <v>0</v>
      </c>
      <c r="AB852" s="72"/>
      <c r="AC852" s="72"/>
      <c r="AD852" s="60">
        <f>AB852*AC852</f>
        <v>0</v>
      </c>
      <c r="AE852" s="72"/>
      <c r="AF852" s="72"/>
      <c r="AG852" s="60">
        <f>AE852*AF852</f>
        <v>0</v>
      </c>
      <c r="AH852" s="72"/>
      <c r="AI852" s="72"/>
      <c r="AJ852" s="60">
        <f>AI852+AH852</f>
        <v>0</v>
      </c>
      <c r="AK852" s="60"/>
      <c r="AL852" s="51">
        <f t="shared" si="387"/>
        <v>0</v>
      </c>
      <c r="AM852" s="965"/>
      <c r="AN852" s="965"/>
      <c r="AO852" s="965"/>
      <c r="AP852" s="965"/>
      <c r="AQ852" s="50"/>
      <c r="AR852" s="968"/>
      <c r="AS852" s="970"/>
      <c r="AT852" s="565"/>
    </row>
    <row r="853" spans="1:46" s="166" customFormat="1" ht="12.75">
      <c r="A853" s="972"/>
      <c r="B853" s="959"/>
      <c r="C853" s="959"/>
      <c r="D853" s="962"/>
      <c r="E853" s="71">
        <v>2018</v>
      </c>
      <c r="F853" s="65" t="s">
        <v>2</v>
      </c>
      <c r="G853" s="61"/>
      <c r="H853" s="72"/>
      <c r="I853" s="72"/>
      <c r="J853" s="64">
        <f t="shared" si="379"/>
        <v>0</v>
      </c>
      <c r="K853" s="63"/>
      <c r="L853" s="62"/>
      <c r="M853" s="72"/>
      <c r="N853" s="72"/>
      <c r="O853" s="72"/>
      <c r="P853" s="72"/>
      <c r="Q853" s="72"/>
      <c r="R853" s="60">
        <f t="shared" si="380"/>
        <v>0</v>
      </c>
      <c r="S853" s="72"/>
      <c r="T853" s="72"/>
      <c r="U853" s="60">
        <f t="shared" si="381"/>
        <v>0</v>
      </c>
      <c r="V853" s="72"/>
      <c r="W853" s="72"/>
      <c r="X853" s="60">
        <f>W853*V853</f>
        <v>0</v>
      </c>
      <c r="Y853" s="72"/>
      <c r="Z853" s="72"/>
      <c r="AA853" s="60">
        <f>Y853*Z853</f>
        <v>0</v>
      </c>
      <c r="AB853" s="72"/>
      <c r="AC853" s="72"/>
      <c r="AD853" s="60">
        <f>AB853*AC853</f>
        <v>0</v>
      </c>
      <c r="AE853" s="72"/>
      <c r="AF853" s="72"/>
      <c r="AG853" s="60">
        <f>AE853*AF853</f>
        <v>0</v>
      </c>
      <c r="AH853" s="72"/>
      <c r="AI853" s="72"/>
      <c r="AJ853" s="60">
        <f>AI853+AH853</f>
        <v>0</v>
      </c>
      <c r="AK853" s="60"/>
      <c r="AL853" s="51">
        <f t="shared" si="387"/>
        <v>0</v>
      </c>
      <c r="AM853" s="965"/>
      <c r="AN853" s="965"/>
      <c r="AO853" s="965"/>
      <c r="AP853" s="965"/>
      <c r="AQ853" s="50"/>
      <c r="AR853" s="968"/>
      <c r="AS853" s="970"/>
      <c r="AT853" s="565"/>
    </row>
    <row r="854" spans="1:46" s="163" customFormat="1" ht="39" thickBot="1">
      <c r="A854" s="973"/>
      <c r="B854" s="960"/>
      <c r="C854" s="960"/>
      <c r="D854" s="963"/>
      <c r="E854" s="65">
        <v>2018</v>
      </c>
      <c r="F854" s="65" t="s">
        <v>1194</v>
      </c>
      <c r="G854" s="126"/>
      <c r="H854" s="165"/>
      <c r="I854" s="165"/>
      <c r="J854" s="154">
        <f t="shared" si="379"/>
        <v>0</v>
      </c>
      <c r="K854" s="153"/>
      <c r="L854" s="152"/>
      <c r="M854" s="164"/>
      <c r="N854" s="164"/>
      <c r="O854" s="164"/>
      <c r="P854" s="164"/>
      <c r="Q854" s="164"/>
      <c r="R854" s="54">
        <f t="shared" si="380"/>
        <v>0</v>
      </c>
      <c r="S854" s="120"/>
      <c r="T854" s="120"/>
      <c r="U854" s="54">
        <f t="shared" si="381"/>
        <v>0</v>
      </c>
      <c r="V854" s="120"/>
      <c r="W854" s="120"/>
      <c r="X854" s="54">
        <f>W854*V854</f>
        <v>0</v>
      </c>
      <c r="Y854" s="119"/>
      <c r="Z854" s="119"/>
      <c r="AA854" s="54">
        <f>Y854*Z854</f>
        <v>0</v>
      </c>
      <c r="AB854" s="119"/>
      <c r="AC854" s="119"/>
      <c r="AD854" s="54">
        <f>AB854*AC854</f>
        <v>0</v>
      </c>
      <c r="AE854" s="119"/>
      <c r="AF854" s="119"/>
      <c r="AG854" s="54">
        <f>AE854*AF854</f>
        <v>0</v>
      </c>
      <c r="AH854" s="119"/>
      <c r="AI854" s="119"/>
      <c r="AJ854" s="54">
        <f>AI854+AH854</f>
        <v>0</v>
      </c>
      <c r="AK854" s="54"/>
      <c r="AL854" s="51">
        <f t="shared" si="387"/>
        <v>0</v>
      </c>
      <c r="AM854" s="966"/>
      <c r="AN854" s="966"/>
      <c r="AO854" s="966"/>
      <c r="AP854" s="966"/>
      <c r="AQ854" s="50"/>
      <c r="AR854" s="968"/>
      <c r="AS854" s="970"/>
      <c r="AT854" s="566"/>
    </row>
    <row r="855" spans="1:46" s="150" customFormat="1" ht="28.5" customHeight="1" thickBot="1">
      <c r="A855" s="1016" t="s">
        <v>1385</v>
      </c>
      <c r="B855" s="1017"/>
      <c r="C855" s="1017"/>
      <c r="D855" s="1017"/>
      <c r="E855" s="1017"/>
      <c r="F855" s="1018"/>
      <c r="G855" s="213"/>
      <c r="H855" s="212"/>
      <c r="I855" s="212"/>
      <c r="J855" s="212"/>
      <c r="K855" s="212"/>
      <c r="L855" s="212"/>
      <c r="M855" s="212"/>
      <c r="N855" s="212"/>
      <c r="O855" s="212"/>
      <c r="P855" s="212"/>
      <c r="Q855" s="212"/>
      <c r="R855" s="212"/>
      <c r="S855" s="212"/>
      <c r="T855" s="212"/>
      <c r="U855" s="212"/>
      <c r="V855" s="212"/>
      <c r="W855" s="212"/>
      <c r="X855" s="212"/>
      <c r="Y855" s="212"/>
      <c r="Z855" s="212"/>
      <c r="AA855" s="212"/>
      <c r="AB855" s="212"/>
      <c r="AC855" s="212"/>
      <c r="AD855" s="212"/>
      <c r="AE855" s="212"/>
      <c r="AF855" s="212"/>
      <c r="AG855" s="212"/>
      <c r="AH855" s="212"/>
      <c r="AI855" s="212"/>
      <c r="AJ855" s="212"/>
      <c r="AK855" s="212"/>
      <c r="AL855" s="212"/>
      <c r="AM855" s="212"/>
      <c r="AN855" s="212"/>
      <c r="AO855" s="212"/>
      <c r="AP855" s="211"/>
      <c r="AQ855" s="50"/>
      <c r="AR855" s="158"/>
      <c r="AS855" s="157"/>
      <c r="AT855" s="563"/>
    </row>
    <row r="856" spans="1:46" ht="49.5" customHeight="1" thickBot="1">
      <c r="A856" s="971" t="s">
        <v>1387</v>
      </c>
      <c r="B856" s="958" t="s">
        <v>779</v>
      </c>
      <c r="C856" s="958" t="s">
        <v>781</v>
      </c>
      <c r="D856" s="961"/>
      <c r="E856" s="71">
        <v>2017</v>
      </c>
      <c r="F856" s="65" t="s">
        <v>313</v>
      </c>
      <c r="G856" s="67"/>
      <c r="H856" s="68">
        <v>0</v>
      </c>
      <c r="I856" s="68">
        <v>0</v>
      </c>
      <c r="J856" s="70">
        <f t="shared" ref="J856:J867" si="388">G856*H856*I856</f>
        <v>0</v>
      </c>
      <c r="K856" s="69">
        <v>0</v>
      </c>
      <c r="L856" s="68">
        <v>0</v>
      </c>
      <c r="M856" s="68">
        <v>0</v>
      </c>
      <c r="N856" s="68">
        <v>0</v>
      </c>
      <c r="O856" s="68">
        <v>0</v>
      </c>
      <c r="P856" s="68">
        <v>0</v>
      </c>
      <c r="Q856" s="68">
        <v>0</v>
      </c>
      <c r="R856" s="66">
        <f t="shared" ref="R856:R867" si="389">(K856*L856*M856*N856)+(K856*L856*P856)+O856+(K856*L856*Q856)</f>
        <v>0</v>
      </c>
      <c r="S856" s="67">
        <v>0</v>
      </c>
      <c r="T856" s="67">
        <v>0</v>
      </c>
      <c r="U856" s="66">
        <f t="shared" ref="U856:U867" si="390">S856*T856</f>
        <v>0</v>
      </c>
      <c r="V856" s="67">
        <v>0</v>
      </c>
      <c r="W856" s="67">
        <v>0</v>
      </c>
      <c r="X856" s="66">
        <f t="shared" ref="X856:X867" si="391">W856*V856</f>
        <v>0</v>
      </c>
      <c r="Y856" s="67">
        <v>0</v>
      </c>
      <c r="Z856" s="67">
        <v>0</v>
      </c>
      <c r="AA856" s="66">
        <f t="shared" ref="AA856:AA867" si="392">Y856*Z856</f>
        <v>0</v>
      </c>
      <c r="AB856" s="67">
        <v>0</v>
      </c>
      <c r="AC856" s="67">
        <v>0</v>
      </c>
      <c r="AD856" s="66">
        <f t="shared" ref="AD856:AD867" si="393">AB856*AC856</f>
        <v>0</v>
      </c>
      <c r="AE856" s="67">
        <v>0</v>
      </c>
      <c r="AF856" s="67">
        <v>0</v>
      </c>
      <c r="AG856" s="66">
        <f t="shared" ref="AG856:AG867" si="394">AE856*AF856</f>
        <v>0</v>
      </c>
      <c r="AH856" s="67">
        <v>0</v>
      </c>
      <c r="AI856" s="67">
        <v>0</v>
      </c>
      <c r="AJ856" s="66">
        <f t="shared" ref="AJ856:AJ867" si="395">AI856+AH856</f>
        <v>0</v>
      </c>
      <c r="AK856" s="66">
        <v>0</v>
      </c>
      <c r="AL856" s="51">
        <f t="shared" ref="AL856:AL867" si="396">AJ856+AG856+AD856+AA856+X856+U856+R856+J856+AK856</f>
        <v>0</v>
      </c>
      <c r="AM856" s="964">
        <v>0</v>
      </c>
      <c r="AN856" s="964">
        <v>0</v>
      </c>
      <c r="AO856" s="964">
        <v>0</v>
      </c>
      <c r="AP856" s="964">
        <f>AM856-AN856-AO856</f>
        <v>0</v>
      </c>
      <c r="AQ856" s="50"/>
      <c r="AR856" s="967">
        <v>0</v>
      </c>
      <c r="AS856" s="969">
        <v>0</v>
      </c>
      <c r="AT856" s="567"/>
    </row>
    <row r="857" spans="1:46" ht="49.5" customHeight="1" thickBot="1">
      <c r="A857" s="972"/>
      <c r="B857" s="959"/>
      <c r="C857" s="959"/>
      <c r="D857" s="962"/>
      <c r="E857" s="71">
        <v>2017</v>
      </c>
      <c r="F857" s="65" t="s">
        <v>312</v>
      </c>
      <c r="G857" s="61"/>
      <c r="H857" s="62"/>
      <c r="I857" s="62"/>
      <c r="J857" s="64">
        <f t="shared" si="388"/>
        <v>0</v>
      </c>
      <c r="K857" s="63"/>
      <c r="L857" s="62"/>
      <c r="M857" s="62"/>
      <c r="N857" s="62"/>
      <c r="O857" s="62"/>
      <c r="P857" s="62"/>
      <c r="Q857" s="62"/>
      <c r="R857" s="60">
        <f t="shared" si="389"/>
        <v>0</v>
      </c>
      <c r="S857" s="61"/>
      <c r="T857" s="61"/>
      <c r="U857" s="60">
        <f t="shared" si="390"/>
        <v>0</v>
      </c>
      <c r="V857" s="61"/>
      <c r="W857" s="61"/>
      <c r="X857" s="60">
        <f t="shared" si="391"/>
        <v>0</v>
      </c>
      <c r="Y857" s="61"/>
      <c r="Z857" s="61"/>
      <c r="AA857" s="60">
        <f t="shared" si="392"/>
        <v>0</v>
      </c>
      <c r="AB857" s="61"/>
      <c r="AC857" s="61"/>
      <c r="AD857" s="60">
        <f t="shared" si="393"/>
        <v>0</v>
      </c>
      <c r="AE857" s="61"/>
      <c r="AF857" s="61"/>
      <c r="AG857" s="60">
        <f t="shared" si="394"/>
        <v>0</v>
      </c>
      <c r="AH857" s="61"/>
      <c r="AI857" s="61"/>
      <c r="AJ857" s="60">
        <f t="shared" si="395"/>
        <v>0</v>
      </c>
      <c r="AK857" s="60"/>
      <c r="AL857" s="51">
        <f t="shared" si="396"/>
        <v>0</v>
      </c>
      <c r="AM857" s="965"/>
      <c r="AN857" s="965"/>
      <c r="AO857" s="965"/>
      <c r="AP857" s="965"/>
      <c r="AQ857" s="50"/>
      <c r="AR857" s="968"/>
      <c r="AS857" s="970"/>
      <c r="AT857" s="567"/>
    </row>
    <row r="858" spans="1:46" ht="49.5" customHeight="1">
      <c r="A858" s="972"/>
      <c r="B858" s="959"/>
      <c r="C858" s="959"/>
      <c r="D858" s="962"/>
      <c r="E858" s="71">
        <v>2018</v>
      </c>
      <c r="F858" s="65" t="s">
        <v>2</v>
      </c>
      <c r="G858" s="61"/>
      <c r="H858" s="62"/>
      <c r="I858" s="62"/>
      <c r="J858" s="64">
        <f t="shared" si="388"/>
        <v>0</v>
      </c>
      <c r="K858" s="63"/>
      <c r="L858" s="62"/>
      <c r="M858" s="62"/>
      <c r="N858" s="62"/>
      <c r="O858" s="62"/>
      <c r="P858" s="62"/>
      <c r="Q858" s="62"/>
      <c r="R858" s="60">
        <f t="shared" si="389"/>
        <v>0</v>
      </c>
      <c r="S858" s="61"/>
      <c r="T858" s="61"/>
      <c r="U858" s="60">
        <f t="shared" si="390"/>
        <v>0</v>
      </c>
      <c r="V858" s="61"/>
      <c r="W858" s="61"/>
      <c r="X858" s="60">
        <f t="shared" si="391"/>
        <v>0</v>
      </c>
      <c r="Y858" s="61"/>
      <c r="Z858" s="61"/>
      <c r="AA858" s="60">
        <f t="shared" si="392"/>
        <v>0</v>
      </c>
      <c r="AB858" s="61"/>
      <c r="AC858" s="61"/>
      <c r="AD858" s="60">
        <f t="shared" si="393"/>
        <v>0</v>
      </c>
      <c r="AE858" s="61"/>
      <c r="AF858" s="61"/>
      <c r="AG858" s="60">
        <f t="shared" si="394"/>
        <v>0</v>
      </c>
      <c r="AH858" s="61"/>
      <c r="AI858" s="61"/>
      <c r="AJ858" s="60">
        <f t="shared" si="395"/>
        <v>0</v>
      </c>
      <c r="AK858" s="60"/>
      <c r="AL858" s="51">
        <f t="shared" si="396"/>
        <v>0</v>
      </c>
      <c r="AM858" s="965"/>
      <c r="AN858" s="965"/>
      <c r="AO858" s="965"/>
      <c r="AP858" s="965"/>
      <c r="AQ858" s="50"/>
      <c r="AR858" s="968"/>
      <c r="AS858" s="970"/>
      <c r="AT858" s="567"/>
    </row>
    <row r="859" spans="1:46" ht="49.5" customHeight="1" thickBot="1">
      <c r="A859" s="1023"/>
      <c r="B859" s="960"/>
      <c r="C859" s="960"/>
      <c r="D859" s="963"/>
      <c r="E859" s="65">
        <v>2018</v>
      </c>
      <c r="F859" s="65" t="s">
        <v>2</v>
      </c>
      <c r="G859" s="58"/>
      <c r="H859" s="53"/>
      <c r="I859" s="53"/>
      <c r="J859" s="57">
        <f t="shared" si="388"/>
        <v>0</v>
      </c>
      <c r="K859" s="56"/>
      <c r="L859" s="55"/>
      <c r="M859" s="53"/>
      <c r="N859" s="53"/>
      <c r="O859" s="53"/>
      <c r="P859" s="53"/>
      <c r="Q859" s="53"/>
      <c r="R859" s="54">
        <f t="shared" si="389"/>
        <v>0</v>
      </c>
      <c r="S859" s="53"/>
      <c r="T859" s="53"/>
      <c r="U859" s="52">
        <f t="shared" si="390"/>
        <v>0</v>
      </c>
      <c r="V859" s="53"/>
      <c r="W859" s="53"/>
      <c r="X859" s="52">
        <f t="shared" si="391"/>
        <v>0</v>
      </c>
      <c r="Y859" s="53"/>
      <c r="Z859" s="53"/>
      <c r="AA859" s="52">
        <f t="shared" si="392"/>
        <v>0</v>
      </c>
      <c r="AB859" s="53"/>
      <c r="AC859" s="53"/>
      <c r="AD859" s="52">
        <f t="shared" si="393"/>
        <v>0</v>
      </c>
      <c r="AE859" s="53"/>
      <c r="AF859" s="53"/>
      <c r="AG859" s="52">
        <f t="shared" si="394"/>
        <v>0</v>
      </c>
      <c r="AH859" s="53"/>
      <c r="AI859" s="53"/>
      <c r="AJ859" s="52">
        <f t="shared" si="395"/>
        <v>0</v>
      </c>
      <c r="AK859" s="52"/>
      <c r="AL859" s="51">
        <f t="shared" si="396"/>
        <v>0</v>
      </c>
      <c r="AM859" s="966"/>
      <c r="AN859" s="966"/>
      <c r="AO859" s="966"/>
      <c r="AP859" s="966"/>
      <c r="AQ859" s="50"/>
      <c r="AR859" s="968"/>
      <c r="AS859" s="970"/>
      <c r="AT859" s="567"/>
    </row>
    <row r="860" spans="1:46" ht="27.75" customHeight="1" thickBot="1">
      <c r="A860" s="971" t="s">
        <v>1388</v>
      </c>
      <c r="B860" s="958" t="s">
        <v>779</v>
      </c>
      <c r="C860" s="958" t="s">
        <v>780</v>
      </c>
      <c r="D860" s="961"/>
      <c r="E860" s="71">
        <v>2017</v>
      </c>
      <c r="F860" s="65" t="s">
        <v>2</v>
      </c>
      <c r="G860" s="67"/>
      <c r="H860" s="68">
        <v>0</v>
      </c>
      <c r="I860" s="68">
        <v>0</v>
      </c>
      <c r="J860" s="70">
        <f t="shared" si="388"/>
        <v>0</v>
      </c>
      <c r="K860" s="69">
        <v>1</v>
      </c>
      <c r="L860" s="68">
        <v>1</v>
      </c>
      <c r="M860" s="68">
        <v>0</v>
      </c>
      <c r="N860" s="68">
        <v>0</v>
      </c>
      <c r="O860" s="68">
        <v>0</v>
      </c>
      <c r="P860" s="68">
        <v>700</v>
      </c>
      <c r="Q860" s="68">
        <v>0</v>
      </c>
      <c r="R860" s="66">
        <f t="shared" si="389"/>
        <v>700</v>
      </c>
      <c r="S860" s="67">
        <v>0</v>
      </c>
      <c r="T860" s="67">
        <v>0</v>
      </c>
      <c r="U860" s="66">
        <f t="shared" si="390"/>
        <v>0</v>
      </c>
      <c r="V860" s="67">
        <v>0</v>
      </c>
      <c r="W860" s="67">
        <v>0</v>
      </c>
      <c r="X860" s="66">
        <f t="shared" si="391"/>
        <v>0</v>
      </c>
      <c r="Y860" s="67">
        <v>0</v>
      </c>
      <c r="Z860" s="67">
        <v>0</v>
      </c>
      <c r="AA860" s="66">
        <f t="shared" si="392"/>
        <v>0</v>
      </c>
      <c r="AB860" s="67">
        <v>0</v>
      </c>
      <c r="AC860" s="67">
        <v>0</v>
      </c>
      <c r="AD860" s="66">
        <f t="shared" si="393"/>
        <v>0</v>
      </c>
      <c r="AE860" s="67">
        <v>0</v>
      </c>
      <c r="AF860" s="67">
        <v>0</v>
      </c>
      <c r="AG860" s="66">
        <f t="shared" si="394"/>
        <v>0</v>
      </c>
      <c r="AH860" s="67">
        <v>0</v>
      </c>
      <c r="AI860" s="67">
        <v>0</v>
      </c>
      <c r="AJ860" s="66">
        <f t="shared" si="395"/>
        <v>0</v>
      </c>
      <c r="AK860" s="66">
        <v>0</v>
      </c>
      <c r="AL860" s="51">
        <f t="shared" si="396"/>
        <v>700</v>
      </c>
      <c r="AM860" s="964">
        <f>SUM(AL860:AL863)</f>
        <v>700</v>
      </c>
      <c r="AN860" s="964">
        <v>0</v>
      </c>
      <c r="AO860" s="964">
        <v>700</v>
      </c>
      <c r="AP860" s="964">
        <f>AM860-AN860-AO860</f>
        <v>0</v>
      </c>
      <c r="AQ860" s="50"/>
      <c r="AR860" s="968">
        <v>700</v>
      </c>
      <c r="AS860" s="970"/>
      <c r="AT860" s="567"/>
    </row>
    <row r="861" spans="1:46" ht="27.75" customHeight="1" thickBot="1">
      <c r="A861" s="972"/>
      <c r="B861" s="959"/>
      <c r="C861" s="959"/>
      <c r="D861" s="962"/>
      <c r="E861" s="71">
        <v>2017</v>
      </c>
      <c r="F861" s="65" t="s">
        <v>22</v>
      </c>
      <c r="G861" s="61"/>
      <c r="H861" s="62"/>
      <c r="I861" s="62"/>
      <c r="J861" s="64">
        <f t="shared" si="388"/>
        <v>0</v>
      </c>
      <c r="K861" s="63"/>
      <c r="L861" s="62"/>
      <c r="M861" s="62"/>
      <c r="N861" s="62"/>
      <c r="O861" s="62"/>
      <c r="P861" s="62"/>
      <c r="Q861" s="62"/>
      <c r="R861" s="60">
        <f t="shared" si="389"/>
        <v>0</v>
      </c>
      <c r="S861" s="61"/>
      <c r="T861" s="61"/>
      <c r="U861" s="60">
        <f t="shared" si="390"/>
        <v>0</v>
      </c>
      <c r="V861" s="61"/>
      <c r="W861" s="61"/>
      <c r="X861" s="60">
        <f t="shared" si="391"/>
        <v>0</v>
      </c>
      <c r="Y861" s="61"/>
      <c r="Z861" s="61"/>
      <c r="AA861" s="60">
        <f t="shared" si="392"/>
        <v>0</v>
      </c>
      <c r="AB861" s="61"/>
      <c r="AC861" s="61"/>
      <c r="AD861" s="60">
        <f t="shared" si="393"/>
        <v>0</v>
      </c>
      <c r="AE861" s="61"/>
      <c r="AF861" s="61"/>
      <c r="AG861" s="60">
        <f t="shared" si="394"/>
        <v>0</v>
      </c>
      <c r="AH861" s="61"/>
      <c r="AI861" s="61"/>
      <c r="AJ861" s="60">
        <f t="shared" si="395"/>
        <v>0</v>
      </c>
      <c r="AK861" s="60"/>
      <c r="AL861" s="51">
        <f t="shared" si="396"/>
        <v>0</v>
      </c>
      <c r="AM861" s="965"/>
      <c r="AN861" s="965"/>
      <c r="AO861" s="965"/>
      <c r="AP861" s="965"/>
      <c r="AQ861" s="50"/>
      <c r="AR861" s="968"/>
      <c r="AS861" s="970"/>
      <c r="AT861" s="567"/>
    </row>
    <row r="862" spans="1:46" ht="27.75" customHeight="1">
      <c r="A862" s="972"/>
      <c r="B862" s="959"/>
      <c r="C862" s="959"/>
      <c r="D862" s="962"/>
      <c r="E862" s="71">
        <v>2018</v>
      </c>
      <c r="F862" s="65" t="s">
        <v>2</v>
      </c>
      <c r="G862" s="61"/>
      <c r="H862" s="62"/>
      <c r="I862" s="62"/>
      <c r="J862" s="64">
        <f t="shared" si="388"/>
        <v>0</v>
      </c>
      <c r="K862" s="63"/>
      <c r="L862" s="62"/>
      <c r="M862" s="62"/>
      <c r="N862" s="62"/>
      <c r="O862" s="62"/>
      <c r="P862" s="62"/>
      <c r="Q862" s="62"/>
      <c r="R862" s="60">
        <f t="shared" si="389"/>
        <v>0</v>
      </c>
      <c r="S862" s="61"/>
      <c r="T862" s="61"/>
      <c r="U862" s="60">
        <f t="shared" si="390"/>
        <v>0</v>
      </c>
      <c r="V862" s="61"/>
      <c r="W862" s="61"/>
      <c r="X862" s="60">
        <f t="shared" si="391"/>
        <v>0</v>
      </c>
      <c r="Y862" s="61"/>
      <c r="Z862" s="61"/>
      <c r="AA862" s="60">
        <f t="shared" si="392"/>
        <v>0</v>
      </c>
      <c r="AB862" s="61"/>
      <c r="AC862" s="61"/>
      <c r="AD862" s="60">
        <f t="shared" si="393"/>
        <v>0</v>
      </c>
      <c r="AE862" s="61"/>
      <c r="AF862" s="61"/>
      <c r="AG862" s="60">
        <f t="shared" si="394"/>
        <v>0</v>
      </c>
      <c r="AH862" s="61"/>
      <c r="AI862" s="61"/>
      <c r="AJ862" s="60">
        <f t="shared" si="395"/>
        <v>0</v>
      </c>
      <c r="AK862" s="60"/>
      <c r="AL862" s="51">
        <f t="shared" si="396"/>
        <v>0</v>
      </c>
      <c r="AM862" s="965"/>
      <c r="AN862" s="965"/>
      <c r="AO862" s="965"/>
      <c r="AP862" s="965"/>
      <c r="AQ862" s="50"/>
      <c r="AR862" s="968"/>
      <c r="AS862" s="970"/>
      <c r="AT862" s="567"/>
    </row>
    <row r="863" spans="1:46" ht="27.75" customHeight="1" thickBot="1">
      <c r="A863" s="973"/>
      <c r="B863" s="960"/>
      <c r="C863" s="960"/>
      <c r="D863" s="963"/>
      <c r="E863" s="65">
        <v>2018</v>
      </c>
      <c r="F863" s="65" t="s">
        <v>22</v>
      </c>
      <c r="G863" s="126"/>
      <c r="H863" s="159"/>
      <c r="I863" s="159"/>
      <c r="J863" s="154">
        <f t="shared" si="388"/>
        <v>0</v>
      </c>
      <c r="K863" s="153"/>
      <c r="L863" s="152"/>
      <c r="M863" s="159"/>
      <c r="N863" s="159"/>
      <c r="O863" s="159"/>
      <c r="P863" s="159"/>
      <c r="Q863" s="159"/>
      <c r="R863" s="54">
        <f t="shared" si="389"/>
        <v>0</v>
      </c>
      <c r="S863" s="159"/>
      <c r="T863" s="159"/>
      <c r="U863" s="54">
        <f t="shared" si="390"/>
        <v>0</v>
      </c>
      <c r="V863" s="159"/>
      <c r="W863" s="159"/>
      <c r="X863" s="54">
        <f t="shared" si="391"/>
        <v>0</v>
      </c>
      <c r="Y863" s="159"/>
      <c r="Z863" s="159"/>
      <c r="AA863" s="54">
        <f t="shared" si="392"/>
        <v>0</v>
      </c>
      <c r="AB863" s="159"/>
      <c r="AC863" s="159"/>
      <c r="AD863" s="54">
        <f t="shared" si="393"/>
        <v>0</v>
      </c>
      <c r="AE863" s="159"/>
      <c r="AF863" s="159"/>
      <c r="AG863" s="54">
        <f t="shared" si="394"/>
        <v>0</v>
      </c>
      <c r="AH863" s="159"/>
      <c r="AI863" s="159"/>
      <c r="AJ863" s="54">
        <f t="shared" si="395"/>
        <v>0</v>
      </c>
      <c r="AK863" s="54"/>
      <c r="AL863" s="51">
        <f t="shared" si="396"/>
        <v>0</v>
      </c>
      <c r="AM863" s="966"/>
      <c r="AN863" s="966"/>
      <c r="AO863" s="966"/>
      <c r="AP863" s="966"/>
      <c r="AQ863" s="50"/>
      <c r="AR863" s="984"/>
      <c r="AS863" s="985"/>
      <c r="AT863" s="567"/>
    </row>
    <row r="864" spans="1:46" ht="39" customHeight="1" thickBot="1">
      <c r="A864" s="971" t="s">
        <v>1389</v>
      </c>
      <c r="B864" s="958" t="s">
        <v>779</v>
      </c>
      <c r="C864" s="958" t="s">
        <v>778</v>
      </c>
      <c r="D864" s="961"/>
      <c r="E864" s="71">
        <v>2017</v>
      </c>
      <c r="F864" s="65" t="s">
        <v>20</v>
      </c>
      <c r="G864" s="67"/>
      <c r="H864" s="68"/>
      <c r="I864" s="68"/>
      <c r="J864" s="70">
        <f t="shared" si="388"/>
        <v>0</v>
      </c>
      <c r="K864" s="69"/>
      <c r="L864" s="68"/>
      <c r="M864" s="68"/>
      <c r="N864" s="68"/>
      <c r="O864" s="68"/>
      <c r="P864" s="68"/>
      <c r="Q864" s="68"/>
      <c r="R864" s="66">
        <f t="shared" si="389"/>
        <v>0</v>
      </c>
      <c r="S864" s="67"/>
      <c r="T864" s="67"/>
      <c r="U864" s="66">
        <f t="shared" si="390"/>
        <v>0</v>
      </c>
      <c r="V864" s="67"/>
      <c r="W864" s="67"/>
      <c r="X864" s="66">
        <f t="shared" si="391"/>
        <v>0</v>
      </c>
      <c r="Y864" s="67"/>
      <c r="Z864" s="67"/>
      <c r="AA864" s="66">
        <f t="shared" si="392"/>
        <v>0</v>
      </c>
      <c r="AB864" s="67"/>
      <c r="AC864" s="67"/>
      <c r="AD864" s="66">
        <f t="shared" si="393"/>
        <v>0</v>
      </c>
      <c r="AE864" s="67"/>
      <c r="AF864" s="67"/>
      <c r="AG864" s="66">
        <f t="shared" si="394"/>
        <v>0</v>
      </c>
      <c r="AH864" s="67"/>
      <c r="AI864" s="67"/>
      <c r="AJ864" s="66">
        <f t="shared" si="395"/>
        <v>0</v>
      </c>
      <c r="AK864" s="66"/>
      <c r="AL864" s="51">
        <f t="shared" si="396"/>
        <v>0</v>
      </c>
      <c r="AM864" s="964">
        <f>SUM(AL864:AL867)</f>
        <v>0</v>
      </c>
      <c r="AN864" s="964"/>
      <c r="AO864" s="964"/>
      <c r="AP864" s="964">
        <f>AM864-AN864-AO864</f>
        <v>0</v>
      </c>
      <c r="AQ864" s="50"/>
      <c r="AR864" s="968"/>
      <c r="AS864" s="970"/>
      <c r="AT864" s="567"/>
    </row>
    <row r="865" spans="1:49" ht="39" customHeight="1" thickBot="1">
      <c r="A865" s="972"/>
      <c r="B865" s="959"/>
      <c r="C865" s="959"/>
      <c r="D865" s="962"/>
      <c r="E865" s="71">
        <v>2017</v>
      </c>
      <c r="F865" s="65" t="s">
        <v>20</v>
      </c>
      <c r="G865" s="61"/>
      <c r="H865" s="62"/>
      <c r="I865" s="62"/>
      <c r="J865" s="64">
        <f t="shared" si="388"/>
        <v>0</v>
      </c>
      <c r="K865" s="63"/>
      <c r="L865" s="62"/>
      <c r="M865" s="62"/>
      <c r="N865" s="62"/>
      <c r="O865" s="62"/>
      <c r="P865" s="62"/>
      <c r="Q865" s="62"/>
      <c r="R865" s="60">
        <f t="shared" si="389"/>
        <v>0</v>
      </c>
      <c r="S865" s="61"/>
      <c r="T865" s="61"/>
      <c r="U865" s="60">
        <f t="shared" si="390"/>
        <v>0</v>
      </c>
      <c r="V865" s="61"/>
      <c r="W865" s="61"/>
      <c r="X865" s="60">
        <f t="shared" si="391"/>
        <v>0</v>
      </c>
      <c r="Y865" s="61"/>
      <c r="Z865" s="61"/>
      <c r="AA865" s="60">
        <f t="shared" si="392"/>
        <v>0</v>
      </c>
      <c r="AB865" s="61"/>
      <c r="AC865" s="61"/>
      <c r="AD865" s="60">
        <f t="shared" si="393"/>
        <v>0</v>
      </c>
      <c r="AE865" s="61"/>
      <c r="AF865" s="61"/>
      <c r="AG865" s="60">
        <f t="shared" si="394"/>
        <v>0</v>
      </c>
      <c r="AH865" s="61"/>
      <c r="AI865" s="61"/>
      <c r="AJ865" s="60">
        <f t="shared" si="395"/>
        <v>0</v>
      </c>
      <c r="AK865" s="60"/>
      <c r="AL865" s="51">
        <f t="shared" si="396"/>
        <v>0</v>
      </c>
      <c r="AM865" s="965"/>
      <c r="AN865" s="965"/>
      <c r="AO865" s="965"/>
      <c r="AP865" s="965"/>
      <c r="AQ865" s="50"/>
      <c r="AR865" s="968"/>
      <c r="AS865" s="970"/>
      <c r="AT865" s="567"/>
    </row>
    <row r="866" spans="1:49" ht="39" customHeight="1">
      <c r="A866" s="972"/>
      <c r="B866" s="959"/>
      <c r="C866" s="959"/>
      <c r="D866" s="962"/>
      <c r="E866" s="71">
        <v>2018</v>
      </c>
      <c r="F866" s="65" t="s">
        <v>20</v>
      </c>
      <c r="G866" s="61"/>
      <c r="H866" s="62"/>
      <c r="I866" s="62"/>
      <c r="J866" s="64">
        <f t="shared" si="388"/>
        <v>0</v>
      </c>
      <c r="K866" s="63"/>
      <c r="L866" s="62"/>
      <c r="M866" s="62"/>
      <c r="N866" s="62"/>
      <c r="O866" s="62"/>
      <c r="P866" s="62"/>
      <c r="Q866" s="62"/>
      <c r="R866" s="60">
        <f t="shared" si="389"/>
        <v>0</v>
      </c>
      <c r="S866" s="61"/>
      <c r="T866" s="61"/>
      <c r="U866" s="60">
        <f t="shared" si="390"/>
        <v>0</v>
      </c>
      <c r="V866" s="61"/>
      <c r="W866" s="61"/>
      <c r="X866" s="60">
        <f t="shared" si="391"/>
        <v>0</v>
      </c>
      <c r="Y866" s="61"/>
      <c r="Z866" s="61"/>
      <c r="AA866" s="60">
        <f t="shared" si="392"/>
        <v>0</v>
      </c>
      <c r="AB866" s="61"/>
      <c r="AC866" s="61"/>
      <c r="AD866" s="60">
        <f t="shared" si="393"/>
        <v>0</v>
      </c>
      <c r="AE866" s="61"/>
      <c r="AF866" s="61"/>
      <c r="AG866" s="60">
        <f t="shared" si="394"/>
        <v>0</v>
      </c>
      <c r="AH866" s="61"/>
      <c r="AI866" s="61"/>
      <c r="AJ866" s="60">
        <f t="shared" si="395"/>
        <v>0</v>
      </c>
      <c r="AK866" s="60"/>
      <c r="AL866" s="51">
        <f t="shared" si="396"/>
        <v>0</v>
      </c>
      <c r="AM866" s="965"/>
      <c r="AN866" s="965"/>
      <c r="AO866" s="965"/>
      <c r="AP866" s="965"/>
      <c r="AQ866" s="50"/>
      <c r="AR866" s="968"/>
      <c r="AS866" s="970"/>
      <c r="AT866" s="567"/>
    </row>
    <row r="867" spans="1:49" ht="39" customHeight="1" thickBot="1">
      <c r="A867" s="973"/>
      <c r="B867" s="960"/>
      <c r="C867" s="960"/>
      <c r="D867" s="963"/>
      <c r="E867" s="65">
        <v>2018</v>
      </c>
      <c r="F867" s="65" t="s">
        <v>20</v>
      </c>
      <c r="G867" s="126"/>
      <c r="H867" s="159"/>
      <c r="I867" s="159"/>
      <c r="J867" s="154">
        <f t="shared" si="388"/>
        <v>0</v>
      </c>
      <c r="K867" s="153"/>
      <c r="L867" s="152"/>
      <c r="M867" s="159"/>
      <c r="N867" s="159"/>
      <c r="O867" s="159"/>
      <c r="P867" s="159"/>
      <c r="Q867" s="159"/>
      <c r="R867" s="54">
        <f t="shared" si="389"/>
        <v>0</v>
      </c>
      <c r="S867" s="159"/>
      <c r="T867" s="159"/>
      <c r="U867" s="54">
        <f t="shared" si="390"/>
        <v>0</v>
      </c>
      <c r="V867" s="159"/>
      <c r="W867" s="159"/>
      <c r="X867" s="54">
        <f t="shared" si="391"/>
        <v>0</v>
      </c>
      <c r="Y867" s="159"/>
      <c r="Z867" s="159"/>
      <c r="AA867" s="54">
        <f t="shared" si="392"/>
        <v>0</v>
      </c>
      <c r="AB867" s="159"/>
      <c r="AC867" s="159"/>
      <c r="AD867" s="54">
        <f t="shared" si="393"/>
        <v>0</v>
      </c>
      <c r="AE867" s="159"/>
      <c r="AF867" s="159"/>
      <c r="AG867" s="54">
        <f t="shared" si="394"/>
        <v>0</v>
      </c>
      <c r="AH867" s="159"/>
      <c r="AI867" s="159"/>
      <c r="AJ867" s="54">
        <f t="shared" si="395"/>
        <v>0</v>
      </c>
      <c r="AK867" s="54"/>
      <c r="AL867" s="51">
        <f t="shared" si="396"/>
        <v>0</v>
      </c>
      <c r="AM867" s="966"/>
      <c r="AN867" s="966"/>
      <c r="AO867" s="966"/>
      <c r="AP867" s="966"/>
      <c r="AQ867" s="50"/>
      <c r="AR867" s="984"/>
      <c r="AS867" s="985"/>
      <c r="AT867" s="567"/>
    </row>
    <row r="868" spans="1:49" s="109" customFormat="1" ht="54" customHeight="1" thickBot="1">
      <c r="A868" s="1229" t="s">
        <v>428</v>
      </c>
      <c r="B868" s="1230"/>
      <c r="C868" s="1230"/>
      <c r="D868" s="1230"/>
      <c r="E868" s="1230"/>
      <c r="F868" s="1231"/>
      <c r="G868" s="106"/>
      <c r="H868" s="99"/>
      <c r="I868" s="99"/>
      <c r="J868" s="107"/>
      <c r="K868" s="106"/>
      <c r="L868" s="105"/>
      <c r="M868" s="105"/>
      <c r="N868" s="105"/>
      <c r="O868" s="105"/>
      <c r="P868" s="104"/>
      <c r="Q868" s="104"/>
      <c r="R868" s="103"/>
      <c r="S868" s="99"/>
      <c r="T868" s="99"/>
      <c r="U868" s="102"/>
      <c r="V868" s="99"/>
      <c r="W868" s="99"/>
      <c r="X868" s="102"/>
      <c r="Y868" s="99"/>
      <c r="Z868" s="99"/>
      <c r="AA868" s="101"/>
      <c r="AB868" s="99"/>
      <c r="AC868" s="99"/>
      <c r="AD868" s="101"/>
      <c r="AE868" s="99"/>
      <c r="AF868" s="99"/>
      <c r="AG868" s="101"/>
      <c r="AH868" s="99"/>
      <c r="AI868" s="99"/>
      <c r="AJ868" s="101"/>
      <c r="AK868" s="101"/>
      <c r="AL868" s="140"/>
      <c r="AM868" s="100"/>
      <c r="AN868" s="99"/>
      <c r="AO868" s="99"/>
      <c r="AP868" s="98"/>
      <c r="AQ868" s="73"/>
      <c r="AR868" s="84"/>
      <c r="AS868" s="83"/>
      <c r="AT868" s="573"/>
      <c r="AW868" s="139"/>
    </row>
    <row r="869" spans="1:49" s="137" customFormat="1" ht="25.5">
      <c r="A869" s="1232" t="s">
        <v>427</v>
      </c>
      <c r="B869" s="978" t="s">
        <v>13</v>
      </c>
      <c r="C869" s="978" t="s">
        <v>426</v>
      </c>
      <c r="D869" s="550"/>
      <c r="E869" s="138">
        <v>2017</v>
      </c>
      <c r="F869" s="79" t="s">
        <v>425</v>
      </c>
      <c r="G869" s="67"/>
      <c r="H869" s="96"/>
      <c r="I869" s="96"/>
      <c r="J869" s="82">
        <f>G869*H869*I869</f>
        <v>0</v>
      </c>
      <c r="K869" s="81"/>
      <c r="L869" s="80"/>
      <c r="M869" s="96"/>
      <c r="N869" s="96"/>
      <c r="O869" s="96"/>
      <c r="P869" s="96"/>
      <c r="Q869" s="96"/>
      <c r="R869" s="66">
        <f>(K869*L869*M869*N869)+(K869*L869*P869)+O869+(K869*L869*Q869)</f>
        <v>0</v>
      </c>
      <c r="S869" s="96"/>
      <c r="T869" s="96"/>
      <c r="U869" s="66">
        <f>S869*T869</f>
        <v>0</v>
      </c>
      <c r="V869" s="96"/>
      <c r="W869" s="96"/>
      <c r="X869" s="66">
        <f>W869*V869</f>
        <v>0</v>
      </c>
      <c r="Y869" s="96"/>
      <c r="Z869" s="96"/>
      <c r="AA869" s="66">
        <f>Y869*Z869</f>
        <v>0</v>
      </c>
      <c r="AB869" s="96"/>
      <c r="AC869" s="96"/>
      <c r="AD869" s="66">
        <f>AB869*AC869</f>
        <v>0</v>
      </c>
      <c r="AE869" s="96"/>
      <c r="AF869" s="96"/>
      <c r="AG869" s="66">
        <f>AE869*AF869</f>
        <v>0</v>
      </c>
      <c r="AH869" s="96"/>
      <c r="AI869" s="96"/>
      <c r="AJ869" s="66">
        <f>AI869+AH869</f>
        <v>0</v>
      </c>
      <c r="AK869" s="66">
        <v>0</v>
      </c>
      <c r="AL869" s="51">
        <f t="shared" ref="AL869:AL903" si="397">AJ869+AG869+AD869+AA869+X869+U869+R869+J869+AK869</f>
        <v>0</v>
      </c>
      <c r="AM869" s="964">
        <f>AL873+AL872+AL871+AL870+AL869</f>
        <v>21000</v>
      </c>
      <c r="AN869" s="536">
        <v>0</v>
      </c>
      <c r="AO869" s="536">
        <v>0</v>
      </c>
      <c r="AP869" s="536">
        <v>0</v>
      </c>
      <c r="AQ869" s="73"/>
      <c r="AR869" s="967">
        <f>AL871</f>
        <v>7000</v>
      </c>
      <c r="AS869" s="969">
        <f>AK872+AK873</f>
        <v>14000</v>
      </c>
      <c r="AT869" s="574"/>
    </row>
    <row r="870" spans="1:49" s="94" customFormat="1" ht="38.25">
      <c r="A870" s="1135"/>
      <c r="B870" s="979"/>
      <c r="C870" s="979"/>
      <c r="D870" s="550"/>
      <c r="E870" s="136">
        <v>2017</v>
      </c>
      <c r="F870" s="135" t="s">
        <v>424</v>
      </c>
      <c r="G870" s="134"/>
      <c r="H870" s="130"/>
      <c r="I870" s="130"/>
      <c r="J870" s="133"/>
      <c r="K870" s="132"/>
      <c r="L870" s="131"/>
      <c r="M870" s="130"/>
      <c r="N870" s="130"/>
      <c r="O870" s="130"/>
      <c r="P870" s="130"/>
      <c r="Q870" s="130"/>
      <c r="R870" s="129"/>
      <c r="S870" s="130"/>
      <c r="T870" s="130"/>
      <c r="U870" s="129"/>
      <c r="V870" s="130"/>
      <c r="W870" s="130"/>
      <c r="X870" s="129"/>
      <c r="Y870" s="130"/>
      <c r="Z870" s="130"/>
      <c r="AA870" s="129"/>
      <c r="AB870" s="130"/>
      <c r="AC870" s="130"/>
      <c r="AD870" s="129"/>
      <c r="AE870" s="130"/>
      <c r="AF870" s="130"/>
      <c r="AG870" s="129"/>
      <c r="AH870" s="130"/>
      <c r="AI870" s="130"/>
      <c r="AJ870" s="129"/>
      <c r="AK870" s="129">
        <v>0</v>
      </c>
      <c r="AL870" s="51">
        <f t="shared" si="397"/>
        <v>0</v>
      </c>
      <c r="AM870" s="965"/>
      <c r="AN870" s="536">
        <v>0</v>
      </c>
      <c r="AO870" s="536">
        <v>0</v>
      </c>
      <c r="AP870" s="536">
        <v>0</v>
      </c>
      <c r="AQ870" s="73"/>
      <c r="AR870" s="1086"/>
      <c r="AS870" s="1154"/>
      <c r="AT870" s="571"/>
    </row>
    <row r="871" spans="1:49" s="94" customFormat="1" ht="51">
      <c r="A871" s="976"/>
      <c r="B871" s="979"/>
      <c r="C871" s="979"/>
      <c r="D871" s="112"/>
      <c r="E871" s="77">
        <v>2017</v>
      </c>
      <c r="F871" s="77" t="s">
        <v>16</v>
      </c>
      <c r="G871" s="61"/>
      <c r="H871" s="128"/>
      <c r="I871" s="128"/>
      <c r="J871" s="76">
        <f>G871*H871*I871</f>
        <v>0</v>
      </c>
      <c r="K871" s="75"/>
      <c r="L871" s="74"/>
      <c r="M871" s="128"/>
      <c r="N871" s="128"/>
      <c r="O871" s="128"/>
      <c r="P871" s="128"/>
      <c r="Q871" s="128"/>
      <c r="R871" s="60">
        <f>(K871*L871*M871*N871)+(K871*L871*P871)+O871+(K871*L871*Q871)</f>
        <v>0</v>
      </c>
      <c r="S871" s="128"/>
      <c r="T871" s="128"/>
      <c r="U871" s="60">
        <f>S871*T871</f>
        <v>0</v>
      </c>
      <c r="V871" s="128"/>
      <c r="W871" s="128"/>
      <c r="X871" s="60">
        <f>W871*V871</f>
        <v>0</v>
      </c>
      <c r="Y871" s="128"/>
      <c r="Z871" s="128"/>
      <c r="AA871" s="60">
        <f>Y871*Z871</f>
        <v>0</v>
      </c>
      <c r="AB871" s="128"/>
      <c r="AC871" s="128"/>
      <c r="AD871" s="60">
        <f>AB871*AC871</f>
        <v>0</v>
      </c>
      <c r="AE871" s="128"/>
      <c r="AF871" s="128"/>
      <c r="AG871" s="60">
        <f>AE871*AF871</f>
        <v>0</v>
      </c>
      <c r="AH871" s="128"/>
      <c r="AI871" s="128"/>
      <c r="AJ871" s="60">
        <f>AI871+AH871</f>
        <v>0</v>
      </c>
      <c r="AK871" s="60">
        <v>7000</v>
      </c>
      <c r="AL871" s="51">
        <f t="shared" si="397"/>
        <v>7000</v>
      </c>
      <c r="AM871" s="965"/>
      <c r="AN871" s="536">
        <v>300</v>
      </c>
      <c r="AO871" s="536">
        <v>6700</v>
      </c>
      <c r="AP871" s="536">
        <f t="shared" ref="AP871:AP879" si="398">AL871-AN871-AO871</f>
        <v>0</v>
      </c>
      <c r="AQ871" s="73"/>
      <c r="AR871" s="968"/>
      <c r="AS871" s="970"/>
      <c r="AT871" s="571"/>
      <c r="AU871" s="118"/>
      <c r="AW871" s="118"/>
    </row>
    <row r="872" spans="1:49" s="94" customFormat="1" ht="38.25">
      <c r="A872" s="976"/>
      <c r="B872" s="979"/>
      <c r="C872" s="979"/>
      <c r="D872" s="112"/>
      <c r="E872" s="77">
        <v>2018</v>
      </c>
      <c r="F872" s="77" t="s">
        <v>17</v>
      </c>
      <c r="G872" s="61"/>
      <c r="H872" s="128"/>
      <c r="I872" s="128"/>
      <c r="J872" s="76">
        <f>G872*H872*I872</f>
        <v>0</v>
      </c>
      <c r="K872" s="75"/>
      <c r="L872" s="74"/>
      <c r="M872" s="128"/>
      <c r="N872" s="128"/>
      <c r="O872" s="128"/>
      <c r="P872" s="128"/>
      <c r="Q872" s="128"/>
      <c r="R872" s="60">
        <f>(K872*L872*M872*N872)+(K872*L872*P872)+O872+(K872*L872*Q872)</f>
        <v>0</v>
      </c>
      <c r="S872" s="128"/>
      <c r="T872" s="128"/>
      <c r="U872" s="60">
        <f>S872*T872</f>
        <v>0</v>
      </c>
      <c r="V872" s="128"/>
      <c r="W872" s="128"/>
      <c r="X872" s="60">
        <f>W872*V872</f>
        <v>0</v>
      </c>
      <c r="Y872" s="128"/>
      <c r="Z872" s="128"/>
      <c r="AA872" s="60">
        <f>Y872*Z872</f>
        <v>0</v>
      </c>
      <c r="AB872" s="128"/>
      <c r="AC872" s="128"/>
      <c r="AD872" s="60">
        <f>AB872*AC872</f>
        <v>0</v>
      </c>
      <c r="AE872" s="128"/>
      <c r="AF872" s="128"/>
      <c r="AG872" s="60">
        <f>AE872*AF872</f>
        <v>0</v>
      </c>
      <c r="AH872" s="128"/>
      <c r="AI872" s="128"/>
      <c r="AJ872" s="60">
        <f>AI872+AH872</f>
        <v>0</v>
      </c>
      <c r="AK872" s="60">
        <v>7000</v>
      </c>
      <c r="AL872" s="51">
        <f t="shared" si="397"/>
        <v>7000</v>
      </c>
      <c r="AM872" s="965"/>
      <c r="AN872" s="536">
        <v>300</v>
      </c>
      <c r="AO872" s="536">
        <v>6700</v>
      </c>
      <c r="AP872" s="536">
        <f t="shared" si="398"/>
        <v>0</v>
      </c>
      <c r="AQ872" s="73"/>
      <c r="AR872" s="968"/>
      <c r="AS872" s="970"/>
      <c r="AT872" s="571"/>
      <c r="AW872" s="118"/>
    </row>
    <row r="873" spans="1:49" s="94" customFormat="1" ht="79.5" customHeight="1" thickBot="1">
      <c r="A873" s="977"/>
      <c r="B873" s="980"/>
      <c r="C873" s="980"/>
      <c r="D873" s="112"/>
      <c r="E873" s="127">
        <v>2018</v>
      </c>
      <c r="F873" s="127" t="s">
        <v>16</v>
      </c>
      <c r="G873" s="126"/>
      <c r="H873" s="125"/>
      <c r="I873" s="125"/>
      <c r="J873" s="124">
        <f>G873*H873*I873</f>
        <v>0</v>
      </c>
      <c r="K873" s="123"/>
      <c r="L873" s="122"/>
      <c r="M873" s="121"/>
      <c r="N873" s="121"/>
      <c r="O873" s="121"/>
      <c r="P873" s="121"/>
      <c r="Q873" s="121"/>
      <c r="R873" s="54">
        <f>(K873*L873*M873*N873)+(K873*L873*P873)+O873+(K873*L873*Q873)</f>
        <v>0</v>
      </c>
      <c r="S873" s="120"/>
      <c r="T873" s="120"/>
      <c r="U873" s="54">
        <f>S873*T873</f>
        <v>0</v>
      </c>
      <c r="V873" s="120"/>
      <c r="W873" s="120"/>
      <c r="X873" s="54">
        <f>W873*V873</f>
        <v>0</v>
      </c>
      <c r="Y873" s="119"/>
      <c r="Z873" s="119"/>
      <c r="AA873" s="54">
        <f>Y873*Z873</f>
        <v>0</v>
      </c>
      <c r="AB873" s="119"/>
      <c r="AC873" s="119"/>
      <c r="AD873" s="54">
        <f>AB873*AC873</f>
        <v>0</v>
      </c>
      <c r="AE873" s="119"/>
      <c r="AF873" s="119"/>
      <c r="AG873" s="54">
        <f>AE873*AF873</f>
        <v>0</v>
      </c>
      <c r="AH873" s="119"/>
      <c r="AI873" s="119"/>
      <c r="AJ873" s="54">
        <f>AI873+AH873</f>
        <v>0</v>
      </c>
      <c r="AK873" s="54">
        <v>7000</v>
      </c>
      <c r="AL873" s="51">
        <f t="shared" si="397"/>
        <v>7000</v>
      </c>
      <c r="AM873" s="966"/>
      <c r="AN873" s="536">
        <v>300</v>
      </c>
      <c r="AO873" s="536">
        <v>6700</v>
      </c>
      <c r="AP873" s="536">
        <f t="shared" si="398"/>
        <v>0</v>
      </c>
      <c r="AQ873" s="73"/>
      <c r="AR873" s="968"/>
      <c r="AS873" s="970"/>
      <c r="AT873" s="571"/>
      <c r="AU873" s="118"/>
      <c r="AV873" s="118"/>
    </row>
    <row r="874" spans="1:49" s="94" customFormat="1" ht="38.25">
      <c r="A874" s="975" t="s">
        <v>423</v>
      </c>
      <c r="B874" s="978" t="s">
        <v>13</v>
      </c>
      <c r="C874" s="978" t="s">
        <v>422</v>
      </c>
      <c r="D874" s="550"/>
      <c r="E874" s="79">
        <v>2017</v>
      </c>
      <c r="F874" s="79" t="s">
        <v>421</v>
      </c>
      <c r="G874" s="67"/>
      <c r="H874" s="80"/>
      <c r="I874" s="80"/>
      <c r="J874" s="82">
        <f>G874*H874*I874</f>
        <v>0</v>
      </c>
      <c r="K874" s="81"/>
      <c r="L874" s="80"/>
      <c r="M874" s="80"/>
      <c r="N874" s="80"/>
      <c r="O874" s="80"/>
      <c r="P874" s="80"/>
      <c r="Q874" s="80"/>
      <c r="R874" s="66">
        <f>(K874*L874*M874*N874)+(K874*L874*P874)+O874+(K874*L874*Q874)</f>
        <v>0</v>
      </c>
      <c r="S874" s="67"/>
      <c r="T874" s="67"/>
      <c r="U874" s="66">
        <f>S874*T874</f>
        <v>0</v>
      </c>
      <c r="V874" s="67"/>
      <c r="W874" s="67"/>
      <c r="X874" s="66">
        <f>W874*V874</f>
        <v>0</v>
      </c>
      <c r="Y874" s="67"/>
      <c r="Z874" s="67"/>
      <c r="AA874" s="66">
        <f>Y874*Z874</f>
        <v>0</v>
      </c>
      <c r="AB874" s="67"/>
      <c r="AC874" s="67"/>
      <c r="AD874" s="66">
        <f>AB874*AC874</f>
        <v>0</v>
      </c>
      <c r="AE874" s="67"/>
      <c r="AF874" s="67"/>
      <c r="AG874" s="66">
        <f>AE874*AF874</f>
        <v>0</v>
      </c>
      <c r="AH874" s="67"/>
      <c r="AI874" s="67"/>
      <c r="AJ874" s="66">
        <f>AI874+AH874</f>
        <v>0</v>
      </c>
      <c r="AK874" s="66">
        <v>4286</v>
      </c>
      <c r="AL874" s="51">
        <f t="shared" si="397"/>
        <v>4286</v>
      </c>
      <c r="AM874" s="964">
        <f>SUM(AL874:AL879)</f>
        <v>23210</v>
      </c>
      <c r="AN874" s="536">
        <v>4286</v>
      </c>
      <c r="AO874" s="536">
        <v>0</v>
      </c>
      <c r="AP874" s="536">
        <f t="shared" si="398"/>
        <v>0</v>
      </c>
      <c r="AQ874" s="73"/>
      <c r="AR874" s="967">
        <f>AL874+AL875+AL876</f>
        <v>12398</v>
      </c>
      <c r="AS874" s="969">
        <f>AL877+AL879</f>
        <v>10812</v>
      </c>
      <c r="AT874" s="581">
        <f>AM874-AR874-AS874</f>
        <v>0</v>
      </c>
      <c r="AU874" s="118"/>
      <c r="AV874" s="118"/>
      <c r="AW874" s="118"/>
    </row>
    <row r="875" spans="1:49" s="94" customFormat="1" ht="79.5" customHeight="1">
      <c r="A875" s="976"/>
      <c r="B875" s="979"/>
      <c r="C875" s="979"/>
      <c r="D875" s="112"/>
      <c r="E875" s="77">
        <v>2017</v>
      </c>
      <c r="F875" s="77" t="s">
        <v>419</v>
      </c>
      <c r="G875" s="61"/>
      <c r="H875" s="74"/>
      <c r="I875" s="74"/>
      <c r="J875" s="76">
        <f>G875*H875*I875</f>
        <v>0</v>
      </c>
      <c r="K875" s="75"/>
      <c r="L875" s="74"/>
      <c r="M875" s="74"/>
      <c r="N875" s="74"/>
      <c r="O875" s="74"/>
      <c r="P875" s="74"/>
      <c r="Q875" s="74"/>
      <c r="R875" s="60">
        <f>(K875*L875*M875*N875)+(K875*L875*P875)+O875+(K875*L875*Q875)</f>
        <v>0</v>
      </c>
      <c r="S875" s="61"/>
      <c r="T875" s="61"/>
      <c r="U875" s="60">
        <f>S875*T875</f>
        <v>0</v>
      </c>
      <c r="V875" s="61"/>
      <c r="W875" s="61"/>
      <c r="X875" s="60">
        <f>W875*V875</f>
        <v>0</v>
      </c>
      <c r="Y875" s="61"/>
      <c r="Z875" s="61"/>
      <c r="AA875" s="60">
        <f>Y875*Z875</f>
        <v>0</v>
      </c>
      <c r="AB875" s="61"/>
      <c r="AC875" s="61"/>
      <c r="AD875" s="60">
        <f>AB875*AC875</f>
        <v>0</v>
      </c>
      <c r="AE875" s="61"/>
      <c r="AF875" s="61"/>
      <c r="AG875" s="60">
        <f>AE875*AF875</f>
        <v>0</v>
      </c>
      <c r="AH875" s="61"/>
      <c r="AI875" s="61"/>
      <c r="AJ875" s="60">
        <f>AI875+AH875</f>
        <v>0</v>
      </c>
      <c r="AK875" s="60">
        <v>8112</v>
      </c>
      <c r="AL875" s="51">
        <f t="shared" si="397"/>
        <v>8112</v>
      </c>
      <c r="AM875" s="965"/>
      <c r="AN875" s="536">
        <v>2892</v>
      </c>
      <c r="AO875" s="536">
        <v>5220</v>
      </c>
      <c r="AP875" s="536">
        <f t="shared" si="398"/>
        <v>0</v>
      </c>
      <c r="AQ875" s="73"/>
      <c r="AR875" s="968"/>
      <c r="AS875" s="970"/>
      <c r="AT875" s="571"/>
      <c r="AU875" s="118"/>
    </row>
    <row r="876" spans="1:49" s="94" customFormat="1" ht="25.5">
      <c r="A876" s="976"/>
      <c r="B876" s="979"/>
      <c r="C876" s="979"/>
      <c r="D876" s="550"/>
      <c r="E876" s="77">
        <v>2017</v>
      </c>
      <c r="F876" s="77" t="s">
        <v>420</v>
      </c>
      <c r="G876" s="61"/>
      <c r="H876" s="74"/>
      <c r="I876" s="74"/>
      <c r="J876" s="76"/>
      <c r="K876" s="75"/>
      <c r="L876" s="74"/>
      <c r="M876" s="74"/>
      <c r="N876" s="74"/>
      <c r="O876" s="74"/>
      <c r="P876" s="74"/>
      <c r="Q876" s="74"/>
      <c r="R876" s="60"/>
      <c r="S876" s="61"/>
      <c r="T876" s="61"/>
      <c r="U876" s="60"/>
      <c r="V876" s="61"/>
      <c r="W876" s="61"/>
      <c r="X876" s="60"/>
      <c r="Y876" s="61"/>
      <c r="Z876" s="61"/>
      <c r="AA876" s="60"/>
      <c r="AB876" s="61"/>
      <c r="AC876" s="61"/>
      <c r="AD876" s="60"/>
      <c r="AE876" s="61"/>
      <c r="AF876" s="61"/>
      <c r="AG876" s="60"/>
      <c r="AH876" s="61"/>
      <c r="AI876" s="61"/>
      <c r="AJ876" s="60"/>
      <c r="AK876" s="60">
        <v>0</v>
      </c>
      <c r="AL876" s="51">
        <f t="shared" si="397"/>
        <v>0</v>
      </c>
      <c r="AM876" s="965"/>
      <c r="AN876" s="536">
        <v>0</v>
      </c>
      <c r="AO876" s="536">
        <v>0</v>
      </c>
      <c r="AP876" s="536">
        <f t="shared" si="398"/>
        <v>0</v>
      </c>
      <c r="AQ876" s="73"/>
      <c r="AR876" s="968"/>
      <c r="AS876" s="970"/>
      <c r="AT876" s="571"/>
    </row>
    <row r="877" spans="1:49" s="94" customFormat="1" ht="63.75">
      <c r="A877" s="976"/>
      <c r="B877" s="979"/>
      <c r="C877" s="979"/>
      <c r="D877" s="112"/>
      <c r="E877" s="77">
        <v>2018</v>
      </c>
      <c r="F877" s="77" t="s">
        <v>15</v>
      </c>
      <c r="G877" s="61"/>
      <c r="H877" s="74"/>
      <c r="I877" s="74"/>
      <c r="J877" s="76">
        <f>G877*H877*I877</f>
        <v>0</v>
      </c>
      <c r="K877" s="75"/>
      <c r="L877" s="74"/>
      <c r="M877" s="74"/>
      <c r="N877" s="74"/>
      <c r="O877" s="74"/>
      <c r="P877" s="74"/>
      <c r="Q877" s="74"/>
      <c r="R877" s="60">
        <f>(K877*L877*M877*N877)+(K877*L877*P877)+O877+(K877*L877*Q877)</f>
        <v>0</v>
      </c>
      <c r="S877" s="61"/>
      <c r="T877" s="61"/>
      <c r="U877" s="60">
        <f>S877*T877</f>
        <v>0</v>
      </c>
      <c r="V877" s="61"/>
      <c r="W877" s="61"/>
      <c r="X877" s="60">
        <f>W877*V877</f>
        <v>0</v>
      </c>
      <c r="Y877" s="61"/>
      <c r="Z877" s="61"/>
      <c r="AA877" s="60">
        <f>Y877*Z877</f>
        <v>0</v>
      </c>
      <c r="AB877" s="61"/>
      <c r="AC877" s="61"/>
      <c r="AD877" s="60">
        <f>AB877*AC877</f>
        <v>0</v>
      </c>
      <c r="AE877" s="61"/>
      <c r="AF877" s="61"/>
      <c r="AG877" s="60">
        <f>AE877*AF877</f>
        <v>0</v>
      </c>
      <c r="AH877" s="61"/>
      <c r="AI877" s="61"/>
      <c r="AJ877" s="60">
        <f>AI877+AH877</f>
        <v>0</v>
      </c>
      <c r="AK877" s="60">
        <v>8100</v>
      </c>
      <c r="AL877" s="51">
        <f t="shared" si="397"/>
        <v>8100</v>
      </c>
      <c r="AM877" s="965"/>
      <c r="AN877" s="536">
        <v>270</v>
      </c>
      <c r="AO877" s="536">
        <v>7830</v>
      </c>
      <c r="AP877" s="536">
        <f t="shared" si="398"/>
        <v>0</v>
      </c>
      <c r="AQ877" s="73"/>
      <c r="AR877" s="968"/>
      <c r="AS877" s="970"/>
      <c r="AT877" s="571"/>
      <c r="AU877" s="118"/>
    </row>
    <row r="878" spans="1:49" s="94" customFormat="1" ht="25.5">
      <c r="A878" s="999"/>
      <c r="B878" s="979"/>
      <c r="C878" s="979"/>
      <c r="D878" s="550"/>
      <c r="E878" s="117">
        <v>2018</v>
      </c>
      <c r="F878" s="117" t="s">
        <v>420</v>
      </c>
      <c r="G878" s="58"/>
      <c r="H878" s="114"/>
      <c r="I878" s="114"/>
      <c r="J878" s="116"/>
      <c r="K878" s="115"/>
      <c r="L878" s="114"/>
      <c r="M878" s="114"/>
      <c r="N878" s="114"/>
      <c r="O878" s="114"/>
      <c r="P878" s="114"/>
      <c r="Q878" s="114"/>
      <c r="R878" s="52"/>
      <c r="S878" s="58"/>
      <c r="T878" s="58"/>
      <c r="U878" s="52"/>
      <c r="V878" s="58"/>
      <c r="W878" s="58"/>
      <c r="X878" s="52"/>
      <c r="Y878" s="58"/>
      <c r="Z878" s="58"/>
      <c r="AA878" s="52"/>
      <c r="AB878" s="58"/>
      <c r="AC878" s="58"/>
      <c r="AD878" s="52"/>
      <c r="AE878" s="58"/>
      <c r="AF878" s="58"/>
      <c r="AG878" s="52"/>
      <c r="AH878" s="58"/>
      <c r="AI878" s="58"/>
      <c r="AJ878" s="52"/>
      <c r="AK878" s="52">
        <v>0</v>
      </c>
      <c r="AL878" s="51">
        <f t="shared" si="397"/>
        <v>0</v>
      </c>
      <c r="AM878" s="965"/>
      <c r="AN878" s="536">
        <v>0</v>
      </c>
      <c r="AO878" s="536">
        <v>0</v>
      </c>
      <c r="AP878" s="536">
        <f t="shared" si="398"/>
        <v>0</v>
      </c>
      <c r="AQ878" s="73"/>
      <c r="AR878" s="968"/>
      <c r="AS878" s="970"/>
      <c r="AT878" s="571"/>
      <c r="AV878" s="118"/>
    </row>
    <row r="879" spans="1:49" s="95" customFormat="1" ht="33" customHeight="1" thickBot="1">
      <c r="A879" s="999"/>
      <c r="B879" s="980"/>
      <c r="C879" s="980"/>
      <c r="D879" s="112"/>
      <c r="E879" s="117">
        <v>2018</v>
      </c>
      <c r="F879" s="117" t="s">
        <v>419</v>
      </c>
      <c r="G879" s="58"/>
      <c r="H879" s="113"/>
      <c r="I879" s="113"/>
      <c r="J879" s="116">
        <f>G879*H879*I879</f>
        <v>0</v>
      </c>
      <c r="K879" s="115"/>
      <c r="L879" s="114"/>
      <c r="M879" s="113"/>
      <c r="N879" s="113"/>
      <c r="O879" s="113"/>
      <c r="P879" s="113"/>
      <c r="Q879" s="113"/>
      <c r="R879" s="54">
        <f>(K879*L879*M879*N879)+(K879*L879*P879)+O879+(K879*L879*Q879)</f>
        <v>0</v>
      </c>
      <c r="S879" s="113"/>
      <c r="T879" s="113"/>
      <c r="U879" s="52">
        <f>S879*T879</f>
        <v>0</v>
      </c>
      <c r="V879" s="113"/>
      <c r="W879" s="113"/>
      <c r="X879" s="52">
        <f t="shared" ref="X879:X885" si="399">W879*V879</f>
        <v>0</v>
      </c>
      <c r="Y879" s="113"/>
      <c r="Z879" s="113"/>
      <c r="AA879" s="52">
        <f t="shared" ref="AA879:AA885" si="400">Y879*Z879</f>
        <v>0</v>
      </c>
      <c r="AB879" s="113"/>
      <c r="AC879" s="113"/>
      <c r="AD879" s="52">
        <f t="shared" ref="AD879:AD885" si="401">AB879*AC879</f>
        <v>0</v>
      </c>
      <c r="AE879" s="113"/>
      <c r="AF879" s="113"/>
      <c r="AG879" s="52">
        <f t="shared" ref="AG879:AG885" si="402">AE879*AF879</f>
        <v>0</v>
      </c>
      <c r="AH879" s="113"/>
      <c r="AI879" s="113"/>
      <c r="AJ879" s="52">
        <f t="shared" ref="AJ879:AJ885" si="403">AI879+AH879</f>
        <v>0</v>
      </c>
      <c r="AK879" s="52">
        <v>2712</v>
      </c>
      <c r="AL879" s="51">
        <f t="shared" si="397"/>
        <v>2712</v>
      </c>
      <c r="AM879" s="966"/>
      <c r="AN879" s="536">
        <v>2712</v>
      </c>
      <c r="AO879" s="536">
        <v>0</v>
      </c>
      <c r="AP879" s="536">
        <f t="shared" si="398"/>
        <v>0</v>
      </c>
      <c r="AQ879" s="73"/>
      <c r="AR879" s="968"/>
      <c r="AS879" s="970"/>
      <c r="AT879" s="578"/>
    </row>
    <row r="880" spans="1:49" s="94" customFormat="1" ht="39" thickBot="1">
      <c r="A880" s="975" t="s">
        <v>418</v>
      </c>
      <c r="B880" s="978" t="s">
        <v>13</v>
      </c>
      <c r="C880" s="981" t="s">
        <v>417</v>
      </c>
      <c r="D880" s="112"/>
      <c r="E880" s="79">
        <v>2017</v>
      </c>
      <c r="F880" s="79" t="s">
        <v>416</v>
      </c>
      <c r="G880" s="67"/>
      <c r="H880" s="80"/>
      <c r="I880" s="80"/>
      <c r="J880" s="82">
        <f>G880*H880*I880</f>
        <v>0</v>
      </c>
      <c r="K880" s="81"/>
      <c r="L880" s="80"/>
      <c r="M880" s="80"/>
      <c r="N880" s="80"/>
      <c r="O880" s="80"/>
      <c r="P880" s="80"/>
      <c r="Q880" s="80"/>
      <c r="R880" s="66">
        <f>(K880*L880*M880*N880)+(K880*L880*P880)+O880+(K880*L880*Q880)</f>
        <v>0</v>
      </c>
      <c r="S880" s="67"/>
      <c r="T880" s="67"/>
      <c r="U880" s="66">
        <f>S880*T880</f>
        <v>0</v>
      </c>
      <c r="V880" s="67"/>
      <c r="W880" s="67"/>
      <c r="X880" s="66">
        <f t="shared" si="399"/>
        <v>0</v>
      </c>
      <c r="Y880" s="67"/>
      <c r="Z880" s="67"/>
      <c r="AA880" s="66">
        <f t="shared" si="400"/>
        <v>0</v>
      </c>
      <c r="AB880" s="67"/>
      <c r="AC880" s="67"/>
      <c r="AD880" s="66">
        <f t="shared" si="401"/>
        <v>0</v>
      </c>
      <c r="AE880" s="67"/>
      <c r="AF880" s="67"/>
      <c r="AG880" s="66">
        <f t="shared" si="402"/>
        <v>0</v>
      </c>
      <c r="AH880" s="67"/>
      <c r="AI880" s="67"/>
      <c r="AJ880" s="66">
        <f t="shared" si="403"/>
        <v>0</v>
      </c>
      <c r="AK880" s="66">
        <v>8861</v>
      </c>
      <c r="AL880" s="51">
        <f t="shared" si="397"/>
        <v>8861</v>
      </c>
      <c r="AM880" s="964">
        <f>SUM(AL880:AL882)</f>
        <v>17722</v>
      </c>
      <c r="AN880" s="1228">
        <v>1530</v>
      </c>
      <c r="AO880" s="1228">
        <v>16192</v>
      </c>
      <c r="AP880" s="1228">
        <f>AM880-AN880-AO880</f>
        <v>0</v>
      </c>
      <c r="AQ880" s="73"/>
      <c r="AR880" s="967">
        <f>AL880+AL881</f>
        <v>17722</v>
      </c>
      <c r="AS880" s="969">
        <f>AL882</f>
        <v>0</v>
      </c>
      <c r="AT880" s="571"/>
    </row>
    <row r="881" spans="1:46" s="94" customFormat="1" ht="63.75">
      <c r="A881" s="976"/>
      <c r="B881" s="979"/>
      <c r="C881" s="982"/>
      <c r="D881" s="112"/>
      <c r="E881" s="77">
        <v>2017</v>
      </c>
      <c r="F881" s="78" t="s">
        <v>415</v>
      </c>
      <c r="G881" s="61"/>
      <c r="H881" s="74"/>
      <c r="I881" s="74"/>
      <c r="J881" s="76">
        <f>G881*H881*I881</f>
        <v>0</v>
      </c>
      <c r="K881" s="75"/>
      <c r="L881" s="74"/>
      <c r="M881" s="74"/>
      <c r="N881" s="74"/>
      <c r="O881" s="74"/>
      <c r="P881" s="74"/>
      <c r="Q881" s="74"/>
      <c r="R881" s="60">
        <f>(K881*L881*M881*N881)+(K881*L881*P881)+O881+(K881*L881*Q881)</f>
        <v>0</v>
      </c>
      <c r="S881" s="61"/>
      <c r="T881" s="61"/>
      <c r="U881" s="60">
        <f>S881*T881</f>
        <v>0</v>
      </c>
      <c r="V881" s="61"/>
      <c r="W881" s="61"/>
      <c r="X881" s="60">
        <f t="shared" si="399"/>
        <v>0</v>
      </c>
      <c r="Y881" s="61"/>
      <c r="Z881" s="61"/>
      <c r="AA881" s="60">
        <f t="shared" si="400"/>
        <v>0</v>
      </c>
      <c r="AB881" s="61"/>
      <c r="AC881" s="61"/>
      <c r="AD881" s="60">
        <f t="shared" si="401"/>
        <v>0</v>
      </c>
      <c r="AE881" s="61"/>
      <c r="AF881" s="61"/>
      <c r="AG881" s="60">
        <f t="shared" si="402"/>
        <v>0</v>
      </c>
      <c r="AH881" s="61"/>
      <c r="AI881" s="61"/>
      <c r="AJ881" s="60">
        <f t="shared" si="403"/>
        <v>0</v>
      </c>
      <c r="AK881" s="60">
        <v>8861</v>
      </c>
      <c r="AL881" s="51">
        <f t="shared" si="397"/>
        <v>8861</v>
      </c>
      <c r="AM881" s="965"/>
      <c r="AN881" s="965"/>
      <c r="AO881" s="965"/>
      <c r="AP881" s="965"/>
      <c r="AQ881" s="73"/>
      <c r="AR881" s="968"/>
      <c r="AS881" s="970"/>
      <c r="AT881" s="571"/>
    </row>
    <row r="882" spans="1:46" s="95" customFormat="1" ht="33" customHeight="1" thickBot="1">
      <c r="A882" s="976"/>
      <c r="B882" s="979"/>
      <c r="C882" s="982"/>
      <c r="D882" s="112"/>
      <c r="E882" s="77">
        <v>2018</v>
      </c>
      <c r="F882" s="77" t="s">
        <v>414</v>
      </c>
      <c r="G882" s="61"/>
      <c r="H882" s="74"/>
      <c r="I882" s="74"/>
      <c r="J882" s="76">
        <f>G882*H882*I882</f>
        <v>0</v>
      </c>
      <c r="K882" s="75"/>
      <c r="L882" s="74"/>
      <c r="M882" s="74"/>
      <c r="N882" s="74"/>
      <c r="O882" s="74"/>
      <c r="P882" s="74"/>
      <c r="Q882" s="74"/>
      <c r="R882" s="60">
        <f>(K882*L882*M882*N882)+(K882*L882*P882)+O882+(K882*L882*Q882)</f>
        <v>0</v>
      </c>
      <c r="S882" s="61"/>
      <c r="T882" s="61"/>
      <c r="U882" s="60">
        <f>S882*T882</f>
        <v>0</v>
      </c>
      <c r="V882" s="61"/>
      <c r="W882" s="61"/>
      <c r="X882" s="60">
        <f t="shared" si="399"/>
        <v>0</v>
      </c>
      <c r="Y882" s="61"/>
      <c r="Z882" s="61"/>
      <c r="AA882" s="60">
        <f t="shared" si="400"/>
        <v>0</v>
      </c>
      <c r="AB882" s="61"/>
      <c r="AC882" s="61"/>
      <c r="AD882" s="60">
        <f t="shared" si="401"/>
        <v>0</v>
      </c>
      <c r="AE882" s="61"/>
      <c r="AF882" s="61"/>
      <c r="AG882" s="60">
        <f t="shared" si="402"/>
        <v>0</v>
      </c>
      <c r="AH882" s="61"/>
      <c r="AI882" s="61"/>
      <c r="AJ882" s="60">
        <f t="shared" si="403"/>
        <v>0</v>
      </c>
      <c r="AK882" s="60">
        <v>0</v>
      </c>
      <c r="AL882" s="51">
        <f t="shared" si="397"/>
        <v>0</v>
      </c>
      <c r="AM882" s="965"/>
      <c r="AN882" s="974"/>
      <c r="AO882" s="974"/>
      <c r="AP882" s="974"/>
      <c r="AQ882" s="73"/>
      <c r="AR882" s="968"/>
      <c r="AS882" s="970"/>
      <c r="AT882" s="578"/>
    </row>
    <row r="883" spans="1:46" s="109" customFormat="1" ht="12" thickBot="1">
      <c r="A883" s="1224" t="s">
        <v>413</v>
      </c>
      <c r="B883" s="1225"/>
      <c r="C883" s="1225"/>
      <c r="D883" s="1225"/>
      <c r="E883" s="1225"/>
      <c r="F883" s="1226"/>
      <c r="G883" s="93"/>
      <c r="H883" s="86"/>
      <c r="I883" s="86"/>
      <c r="J883" s="92"/>
      <c r="K883" s="91"/>
      <c r="L883" s="90"/>
      <c r="M883" s="90"/>
      <c r="N883" s="90"/>
      <c r="O883" s="90"/>
      <c r="P883" s="89"/>
      <c r="Q883" s="89"/>
      <c r="R883" s="90"/>
      <c r="S883" s="89"/>
      <c r="T883" s="89"/>
      <c r="U883" s="88"/>
      <c r="V883" s="86"/>
      <c r="W883" s="86"/>
      <c r="X883" s="88">
        <f t="shared" si="399"/>
        <v>0</v>
      </c>
      <c r="Y883" s="86"/>
      <c r="Z883" s="86"/>
      <c r="AA883" s="88">
        <f t="shared" si="400"/>
        <v>0</v>
      </c>
      <c r="AB883" s="86"/>
      <c r="AC883" s="86"/>
      <c r="AD883" s="88">
        <f t="shared" si="401"/>
        <v>0</v>
      </c>
      <c r="AE883" s="86"/>
      <c r="AF883" s="86"/>
      <c r="AG883" s="88">
        <f t="shared" si="402"/>
        <v>0</v>
      </c>
      <c r="AH883" s="86"/>
      <c r="AI883" s="86"/>
      <c r="AJ883" s="88">
        <f t="shared" si="403"/>
        <v>0</v>
      </c>
      <c r="AK883" s="88"/>
      <c r="AL883" s="51">
        <f t="shared" si="397"/>
        <v>0</v>
      </c>
      <c r="AM883" s="87"/>
      <c r="AN883" s="111"/>
      <c r="AO883" s="111"/>
      <c r="AP883" s="110"/>
      <c r="AQ883" s="73"/>
      <c r="AR883" s="93"/>
      <c r="AS883" s="90"/>
      <c r="AT883" s="573"/>
    </row>
    <row r="884" spans="1:46" s="94" customFormat="1" ht="57" customHeight="1">
      <c r="A884" s="975" t="s">
        <v>412</v>
      </c>
      <c r="B884" s="978" t="s">
        <v>13</v>
      </c>
      <c r="C884" s="981" t="s">
        <v>411</v>
      </c>
      <c r="D884" s="981"/>
      <c r="E884" s="79">
        <v>2017</v>
      </c>
      <c r="F884" s="79" t="s">
        <v>410</v>
      </c>
      <c r="G884" s="67"/>
      <c r="H884" s="80"/>
      <c r="I884" s="80"/>
      <c r="J884" s="82">
        <f>G884*H884*I884</f>
        <v>0</v>
      </c>
      <c r="K884" s="81"/>
      <c r="L884" s="80"/>
      <c r="M884" s="80"/>
      <c r="N884" s="80"/>
      <c r="O884" s="80"/>
      <c r="P884" s="80"/>
      <c r="Q884" s="80"/>
      <c r="R884" s="66">
        <f>(K884*L884*M884*N884)+(K884*L884*P884)+O884+(K884*L884*Q884)</f>
        <v>0</v>
      </c>
      <c r="S884" s="67"/>
      <c r="T884" s="67"/>
      <c r="U884" s="66">
        <f>S884*T884</f>
        <v>0</v>
      </c>
      <c r="V884" s="67"/>
      <c r="W884" s="67"/>
      <c r="X884" s="66">
        <f t="shared" si="399"/>
        <v>0</v>
      </c>
      <c r="Y884" s="67"/>
      <c r="Z884" s="67"/>
      <c r="AA884" s="66">
        <f t="shared" si="400"/>
        <v>0</v>
      </c>
      <c r="AB884" s="67"/>
      <c r="AC884" s="67"/>
      <c r="AD884" s="66">
        <f t="shared" si="401"/>
        <v>0</v>
      </c>
      <c r="AE884" s="67"/>
      <c r="AF884" s="67"/>
      <c r="AG884" s="66">
        <f t="shared" si="402"/>
        <v>0</v>
      </c>
      <c r="AH884" s="67"/>
      <c r="AI884" s="67"/>
      <c r="AJ884" s="66">
        <f t="shared" si="403"/>
        <v>0</v>
      </c>
      <c r="AK884" s="66">
        <v>0</v>
      </c>
      <c r="AL884" s="51">
        <f t="shared" si="397"/>
        <v>0</v>
      </c>
      <c r="AM884" s="964">
        <f>SUM(AL884:AL885)</f>
        <v>0</v>
      </c>
      <c r="AN884" s="964">
        <v>0</v>
      </c>
      <c r="AO884" s="964">
        <v>0</v>
      </c>
      <c r="AP884" s="964">
        <f>AM884-AN884-AO884</f>
        <v>0</v>
      </c>
      <c r="AQ884" s="73"/>
      <c r="AR884" s="967">
        <v>0</v>
      </c>
      <c r="AS884" s="969">
        <v>0</v>
      </c>
      <c r="AT884" s="571"/>
    </row>
    <row r="885" spans="1:46" s="94" customFormat="1" ht="42" customHeight="1" thickBot="1">
      <c r="A885" s="976"/>
      <c r="B885" s="979"/>
      <c r="C885" s="982"/>
      <c r="D885" s="982"/>
      <c r="E885" s="77">
        <v>2017</v>
      </c>
      <c r="F885" s="108" t="s">
        <v>14</v>
      </c>
      <c r="G885" s="61"/>
      <c r="H885" s="74"/>
      <c r="I885" s="74"/>
      <c r="J885" s="76">
        <f>G885*H885*I885</f>
        <v>0</v>
      </c>
      <c r="K885" s="75"/>
      <c r="L885" s="74"/>
      <c r="M885" s="74"/>
      <c r="N885" s="74"/>
      <c r="O885" s="74"/>
      <c r="P885" s="74"/>
      <c r="Q885" s="74"/>
      <c r="R885" s="60">
        <f>(K885*L885*M885*N885)+(K885*L885*P885)+O885+(K885*L885*Q885)</f>
        <v>0</v>
      </c>
      <c r="S885" s="61"/>
      <c r="T885" s="61"/>
      <c r="U885" s="60">
        <f>S885*T885</f>
        <v>0</v>
      </c>
      <c r="V885" s="61"/>
      <c r="W885" s="61"/>
      <c r="X885" s="60">
        <f t="shared" si="399"/>
        <v>0</v>
      </c>
      <c r="Y885" s="61"/>
      <c r="Z885" s="61"/>
      <c r="AA885" s="60">
        <f t="shared" si="400"/>
        <v>0</v>
      </c>
      <c r="AB885" s="61"/>
      <c r="AC885" s="61"/>
      <c r="AD885" s="60">
        <f t="shared" si="401"/>
        <v>0</v>
      </c>
      <c r="AE885" s="61"/>
      <c r="AF885" s="61"/>
      <c r="AG885" s="60">
        <f t="shared" si="402"/>
        <v>0</v>
      </c>
      <c r="AH885" s="61"/>
      <c r="AI885" s="61"/>
      <c r="AJ885" s="60">
        <f t="shared" si="403"/>
        <v>0</v>
      </c>
      <c r="AK885" s="60">
        <v>0</v>
      </c>
      <c r="AL885" s="51">
        <f t="shared" si="397"/>
        <v>0</v>
      </c>
      <c r="AM885" s="965"/>
      <c r="AN885" s="965"/>
      <c r="AO885" s="965"/>
      <c r="AP885" s="965"/>
      <c r="AQ885" s="73"/>
      <c r="AR885" s="968"/>
      <c r="AS885" s="970"/>
      <c r="AT885" s="571"/>
    </row>
    <row r="886" spans="1:46" s="94" customFormat="1" ht="65.25" customHeight="1" thickBot="1">
      <c r="A886" s="1136" t="s">
        <v>409</v>
      </c>
      <c r="B886" s="1137"/>
      <c r="C886" s="1137"/>
      <c r="D886" s="1137"/>
      <c r="E886" s="1137"/>
      <c r="F886" s="1138"/>
      <c r="G886" s="106"/>
      <c r="H886" s="99"/>
      <c r="I886" s="99"/>
      <c r="J886" s="107"/>
      <c r="K886" s="106"/>
      <c r="L886" s="105"/>
      <c r="M886" s="105"/>
      <c r="N886" s="105"/>
      <c r="O886" s="105"/>
      <c r="P886" s="104"/>
      <c r="Q886" s="104"/>
      <c r="R886" s="103"/>
      <c r="S886" s="99"/>
      <c r="T886" s="99"/>
      <c r="U886" s="102"/>
      <c r="V886" s="99"/>
      <c r="W886" s="99"/>
      <c r="X886" s="102"/>
      <c r="Y886" s="99"/>
      <c r="Z886" s="99"/>
      <c r="AA886" s="101"/>
      <c r="AB886" s="99"/>
      <c r="AC886" s="99"/>
      <c r="AD886" s="101"/>
      <c r="AE886" s="99"/>
      <c r="AF886" s="99"/>
      <c r="AG886" s="101"/>
      <c r="AH886" s="99"/>
      <c r="AI886" s="99"/>
      <c r="AJ886" s="101"/>
      <c r="AK886" s="101"/>
      <c r="AL886" s="51">
        <f t="shared" si="397"/>
        <v>0</v>
      </c>
      <c r="AM886" s="100"/>
      <c r="AN886" s="99"/>
      <c r="AO886" s="99"/>
      <c r="AP886" s="98"/>
      <c r="AQ886" s="73"/>
      <c r="AR886" s="84"/>
      <c r="AS886" s="83"/>
      <c r="AT886" s="571"/>
    </row>
    <row r="887" spans="1:46" s="94" customFormat="1" ht="117" customHeight="1" thickBot="1">
      <c r="A887" s="541" t="s">
        <v>408</v>
      </c>
      <c r="B887" s="97" t="s">
        <v>7</v>
      </c>
      <c r="C887" s="517" t="s">
        <v>407</v>
      </c>
      <c r="D887" s="518"/>
      <c r="E887" s="79">
        <v>2018</v>
      </c>
      <c r="F887" s="79" t="s">
        <v>11</v>
      </c>
      <c r="G887" s="67"/>
      <c r="H887" s="96"/>
      <c r="I887" s="96"/>
      <c r="J887" s="82">
        <f>G887*H887*I887</f>
        <v>0</v>
      </c>
      <c r="K887" s="81"/>
      <c r="L887" s="80"/>
      <c r="M887" s="96"/>
      <c r="N887" s="96"/>
      <c r="O887" s="96"/>
      <c r="P887" s="96"/>
      <c r="Q887" s="96"/>
      <c r="R887" s="66">
        <f>(K887*L887*M887*N887)+(K887*L887*P887)+O887+(K887*L887*Q887)</f>
        <v>0</v>
      </c>
      <c r="S887" s="96"/>
      <c r="T887" s="96"/>
      <c r="U887" s="66">
        <f>S887*T887</f>
        <v>0</v>
      </c>
      <c r="V887" s="96"/>
      <c r="W887" s="96"/>
      <c r="X887" s="66">
        <v>0</v>
      </c>
      <c r="Y887" s="96"/>
      <c r="Z887" s="96"/>
      <c r="AA887" s="66">
        <f t="shared" ref="AA887:AA903" si="404">Y887*Z887</f>
        <v>0</v>
      </c>
      <c r="AB887" s="96"/>
      <c r="AC887" s="96"/>
      <c r="AD887" s="66">
        <f t="shared" ref="AD887:AD903" si="405">AB887*AC887</f>
        <v>0</v>
      </c>
      <c r="AE887" s="96"/>
      <c r="AF887" s="96"/>
      <c r="AG887" s="66">
        <f t="shared" ref="AG887:AG903" si="406">AE887*AF887</f>
        <v>0</v>
      </c>
      <c r="AH887" s="96"/>
      <c r="AI887" s="96"/>
      <c r="AJ887" s="66">
        <f t="shared" ref="AJ887:AJ903" si="407">AI887+AH887</f>
        <v>0</v>
      </c>
      <c r="AK887" s="66"/>
      <c r="AL887" s="51">
        <f t="shared" si="397"/>
        <v>0</v>
      </c>
      <c r="AM887" s="515">
        <f>SUM(AL887:AL887)</f>
        <v>0</v>
      </c>
      <c r="AN887" s="515"/>
      <c r="AO887" s="515"/>
      <c r="AP887" s="533">
        <v>0</v>
      </c>
      <c r="AQ887" s="73"/>
      <c r="AR887" s="524">
        <v>0</v>
      </c>
      <c r="AS887" s="523"/>
      <c r="AT887" s="571"/>
    </row>
    <row r="888" spans="1:46" s="95" customFormat="1" ht="33" customHeight="1" thickBot="1">
      <c r="A888" s="975" t="s">
        <v>406</v>
      </c>
      <c r="B888" s="1227" t="s">
        <v>7</v>
      </c>
      <c r="C888" s="978" t="s">
        <v>405</v>
      </c>
      <c r="D888" s="981"/>
      <c r="E888" s="79">
        <v>2018</v>
      </c>
      <c r="F888" s="79" t="s">
        <v>10</v>
      </c>
      <c r="G888" s="67"/>
      <c r="H888" s="80"/>
      <c r="I888" s="80"/>
      <c r="J888" s="82">
        <f>G888*H888*I888</f>
        <v>0</v>
      </c>
      <c r="K888" s="81"/>
      <c r="L888" s="80"/>
      <c r="M888" s="80"/>
      <c r="N888" s="80"/>
      <c r="O888" s="80"/>
      <c r="P888" s="80"/>
      <c r="Q888" s="80"/>
      <c r="R888" s="66">
        <f>(K888*L888*M888*N888)+(K888*L888*P888)+O888+(K888*L888*Q888)</f>
        <v>0</v>
      </c>
      <c r="S888" s="67"/>
      <c r="T888" s="67"/>
      <c r="U888" s="66">
        <f>S888*T888</f>
        <v>0</v>
      </c>
      <c r="V888" s="67"/>
      <c r="W888" s="67"/>
      <c r="X888" s="66">
        <f t="shared" ref="X888:X903" si="408">W888*V888</f>
        <v>0</v>
      </c>
      <c r="Y888" s="67"/>
      <c r="Z888" s="67"/>
      <c r="AA888" s="66">
        <f t="shared" si="404"/>
        <v>0</v>
      </c>
      <c r="AB888" s="67"/>
      <c r="AC888" s="67"/>
      <c r="AD888" s="66">
        <f t="shared" si="405"/>
        <v>0</v>
      </c>
      <c r="AE888" s="67"/>
      <c r="AF888" s="67"/>
      <c r="AG888" s="66">
        <f t="shared" si="406"/>
        <v>0</v>
      </c>
      <c r="AH888" s="67"/>
      <c r="AI888" s="67"/>
      <c r="AJ888" s="66">
        <f t="shared" si="407"/>
        <v>0</v>
      </c>
      <c r="AK888" s="66"/>
      <c r="AL888" s="51">
        <f t="shared" si="397"/>
        <v>0</v>
      </c>
      <c r="AM888" s="964">
        <f>SUM(AL888:AL889)</f>
        <v>0</v>
      </c>
      <c r="AN888" s="964"/>
      <c r="AO888" s="964">
        <v>0</v>
      </c>
      <c r="AP888" s="964">
        <v>0</v>
      </c>
      <c r="AQ888" s="73"/>
      <c r="AR888" s="967">
        <v>0</v>
      </c>
      <c r="AS888" s="969">
        <v>0</v>
      </c>
      <c r="AT888" s="578"/>
    </row>
    <row r="889" spans="1:46" s="94" customFormat="1" ht="42.75" customHeight="1" thickBot="1">
      <c r="A889" s="976"/>
      <c r="B889" s="1227"/>
      <c r="C889" s="979"/>
      <c r="D889" s="982"/>
      <c r="E889" s="79">
        <v>2018</v>
      </c>
      <c r="F889" s="77" t="s">
        <v>8</v>
      </c>
      <c r="G889" s="61"/>
      <c r="H889" s="74"/>
      <c r="I889" s="74"/>
      <c r="J889" s="76">
        <f>G889*H889*I889</f>
        <v>0</v>
      </c>
      <c r="K889" s="75"/>
      <c r="L889" s="74"/>
      <c r="M889" s="74"/>
      <c r="N889" s="74"/>
      <c r="O889" s="74"/>
      <c r="P889" s="74"/>
      <c r="Q889" s="74"/>
      <c r="R889" s="60">
        <f>(K889*L889*M889*N889)+(K889*L889*P889)+O889+(K889*L889*Q889)</f>
        <v>0</v>
      </c>
      <c r="S889" s="61"/>
      <c r="T889" s="61"/>
      <c r="U889" s="60">
        <f>S889*T889</f>
        <v>0</v>
      </c>
      <c r="V889" s="61"/>
      <c r="W889" s="61"/>
      <c r="X889" s="60">
        <f t="shared" si="408"/>
        <v>0</v>
      </c>
      <c r="Y889" s="61"/>
      <c r="Z889" s="61"/>
      <c r="AA889" s="60">
        <f t="shared" si="404"/>
        <v>0</v>
      </c>
      <c r="AB889" s="61"/>
      <c r="AC889" s="61"/>
      <c r="AD889" s="60">
        <f t="shared" si="405"/>
        <v>0</v>
      </c>
      <c r="AE889" s="61"/>
      <c r="AF889" s="61"/>
      <c r="AG889" s="60">
        <f t="shared" si="406"/>
        <v>0</v>
      </c>
      <c r="AH889" s="61"/>
      <c r="AI889" s="61"/>
      <c r="AJ889" s="60">
        <f t="shared" si="407"/>
        <v>0</v>
      </c>
      <c r="AK889" s="60"/>
      <c r="AL889" s="51">
        <f t="shared" si="397"/>
        <v>0</v>
      </c>
      <c r="AM889" s="965"/>
      <c r="AN889" s="965"/>
      <c r="AO889" s="965"/>
      <c r="AP889" s="965"/>
      <c r="AQ889" s="73"/>
      <c r="AR889" s="968"/>
      <c r="AS889" s="970"/>
      <c r="AT889" s="571"/>
    </row>
    <row r="890" spans="1:46" s="94" customFormat="1" ht="42.75" customHeight="1">
      <c r="A890" s="975" t="s">
        <v>404</v>
      </c>
      <c r="B890" s="978" t="s">
        <v>7</v>
      </c>
      <c r="C890" s="981" t="s">
        <v>403</v>
      </c>
      <c r="D890" s="981"/>
      <c r="E890" s="79">
        <v>2018</v>
      </c>
      <c r="F890" s="79" t="s">
        <v>9</v>
      </c>
      <c r="G890" s="67"/>
      <c r="H890" s="80"/>
      <c r="I890" s="80"/>
      <c r="J890" s="82">
        <f>G890*H890*I890</f>
        <v>0</v>
      </c>
      <c r="K890" s="81"/>
      <c r="L890" s="80"/>
      <c r="M890" s="80"/>
      <c r="N890" s="80"/>
      <c r="O890" s="80"/>
      <c r="P890" s="80"/>
      <c r="Q890" s="80"/>
      <c r="R890" s="66">
        <f>(K890*L890*M890*N890)+(K890*L890*P890)+O890+(K890*L890*Q890)</f>
        <v>0</v>
      </c>
      <c r="S890" s="67"/>
      <c r="T890" s="67"/>
      <c r="U890" s="66">
        <f>S890*T890</f>
        <v>0</v>
      </c>
      <c r="V890" s="67"/>
      <c r="W890" s="67"/>
      <c r="X890" s="66">
        <f t="shared" si="408"/>
        <v>0</v>
      </c>
      <c r="Y890" s="67"/>
      <c r="Z890" s="67"/>
      <c r="AA890" s="66">
        <f t="shared" si="404"/>
        <v>0</v>
      </c>
      <c r="AB890" s="67"/>
      <c r="AC890" s="67"/>
      <c r="AD890" s="66">
        <f t="shared" si="405"/>
        <v>0</v>
      </c>
      <c r="AE890" s="67"/>
      <c r="AF890" s="67"/>
      <c r="AG890" s="66">
        <f t="shared" si="406"/>
        <v>0</v>
      </c>
      <c r="AH890" s="67"/>
      <c r="AI890" s="67"/>
      <c r="AJ890" s="66">
        <f t="shared" si="407"/>
        <v>0</v>
      </c>
      <c r="AK890" s="66"/>
      <c r="AL890" s="51">
        <f t="shared" si="397"/>
        <v>0</v>
      </c>
      <c r="AM890" s="964">
        <f>SUM(AL890:AL891)</f>
        <v>0</v>
      </c>
      <c r="AN890" s="964"/>
      <c r="AO890" s="964">
        <v>0</v>
      </c>
      <c r="AP890" s="964">
        <f>AM890-AN890-AO890</f>
        <v>0</v>
      </c>
      <c r="AQ890" s="73"/>
      <c r="AR890" s="968">
        <v>0</v>
      </c>
      <c r="AS890" s="970">
        <v>0</v>
      </c>
      <c r="AT890" s="571"/>
    </row>
    <row r="891" spans="1:46" s="94" customFormat="1" ht="43.5" customHeight="1" thickBot="1">
      <c r="A891" s="976"/>
      <c r="B891" s="979"/>
      <c r="C891" s="982"/>
      <c r="D891" s="982"/>
      <c r="E891" s="77">
        <v>2018</v>
      </c>
      <c r="F891" s="77" t="s">
        <v>8</v>
      </c>
      <c r="G891" s="61"/>
      <c r="H891" s="74"/>
      <c r="I891" s="74"/>
      <c r="J891" s="76">
        <f>G891*H891*I891</f>
        <v>0</v>
      </c>
      <c r="K891" s="75"/>
      <c r="L891" s="74"/>
      <c r="M891" s="74"/>
      <c r="N891" s="74"/>
      <c r="O891" s="74"/>
      <c r="P891" s="74"/>
      <c r="Q891" s="74"/>
      <c r="R891" s="60">
        <f>(K891*L891*M891*N891)+(K891*L891*P891)+O891+(K891*L891*Q891)</f>
        <v>0</v>
      </c>
      <c r="S891" s="61"/>
      <c r="T891" s="61"/>
      <c r="U891" s="60">
        <f>S891*T891</f>
        <v>0</v>
      </c>
      <c r="V891" s="61"/>
      <c r="W891" s="61"/>
      <c r="X891" s="60">
        <f t="shared" si="408"/>
        <v>0</v>
      </c>
      <c r="Y891" s="61"/>
      <c r="Z891" s="61"/>
      <c r="AA891" s="60">
        <f t="shared" si="404"/>
        <v>0</v>
      </c>
      <c r="AB891" s="61"/>
      <c r="AC891" s="61"/>
      <c r="AD891" s="60">
        <f t="shared" si="405"/>
        <v>0</v>
      </c>
      <c r="AE891" s="61"/>
      <c r="AF891" s="61"/>
      <c r="AG891" s="60">
        <f t="shared" si="406"/>
        <v>0</v>
      </c>
      <c r="AH891" s="61"/>
      <c r="AI891" s="61"/>
      <c r="AJ891" s="60">
        <f t="shared" si="407"/>
        <v>0</v>
      </c>
      <c r="AK891" s="60"/>
      <c r="AL891" s="51">
        <f t="shared" si="397"/>
        <v>0</v>
      </c>
      <c r="AM891" s="965"/>
      <c r="AN891" s="965"/>
      <c r="AO891" s="965"/>
      <c r="AP891" s="965"/>
      <c r="AQ891" s="73"/>
      <c r="AR891" s="968"/>
      <c r="AS891" s="970"/>
      <c r="AT891" s="571"/>
    </row>
    <row r="892" spans="1:46" ht="12" thickBot="1">
      <c r="A892" s="1221" t="s">
        <v>402</v>
      </c>
      <c r="B892" s="1222"/>
      <c r="C892" s="1222"/>
      <c r="D892" s="1222"/>
      <c r="E892" s="1222"/>
      <c r="F892" s="1223"/>
      <c r="G892" s="93"/>
      <c r="H892" s="86"/>
      <c r="I892" s="86"/>
      <c r="J892" s="92"/>
      <c r="K892" s="91"/>
      <c r="L892" s="90"/>
      <c r="M892" s="90"/>
      <c r="N892" s="90"/>
      <c r="O892" s="90"/>
      <c r="P892" s="89"/>
      <c r="Q892" s="89"/>
      <c r="R892" s="90"/>
      <c r="S892" s="89"/>
      <c r="T892" s="89"/>
      <c r="U892" s="88"/>
      <c r="V892" s="86"/>
      <c r="W892" s="86"/>
      <c r="X892" s="88">
        <f t="shared" si="408"/>
        <v>0</v>
      </c>
      <c r="Y892" s="86"/>
      <c r="Z892" s="86"/>
      <c r="AA892" s="88">
        <f t="shared" si="404"/>
        <v>0</v>
      </c>
      <c r="AB892" s="86"/>
      <c r="AC892" s="86"/>
      <c r="AD892" s="88">
        <f t="shared" si="405"/>
        <v>0</v>
      </c>
      <c r="AE892" s="86"/>
      <c r="AF892" s="86"/>
      <c r="AG892" s="88">
        <f t="shared" si="406"/>
        <v>0</v>
      </c>
      <c r="AH892" s="86"/>
      <c r="AI892" s="86"/>
      <c r="AJ892" s="88">
        <f t="shared" si="407"/>
        <v>0</v>
      </c>
      <c r="AK892" s="88"/>
      <c r="AL892" s="51">
        <f t="shared" si="397"/>
        <v>0</v>
      </c>
      <c r="AM892" s="87"/>
      <c r="AN892" s="86"/>
      <c r="AO892" s="86"/>
      <c r="AP892" s="85"/>
      <c r="AQ892" s="73"/>
      <c r="AR892" s="84"/>
      <c r="AS892" s="83"/>
      <c r="AT892" s="567"/>
    </row>
    <row r="893" spans="1:46" ht="26.25" thickBot="1">
      <c r="A893" s="975" t="s">
        <v>401</v>
      </c>
      <c r="B893" s="978" t="s">
        <v>1</v>
      </c>
      <c r="C893" s="981" t="s">
        <v>400</v>
      </c>
      <c r="D893" s="981"/>
      <c r="E893" s="79">
        <v>2017</v>
      </c>
      <c r="F893" s="79" t="s">
        <v>5</v>
      </c>
      <c r="G893" s="67"/>
      <c r="H893" s="80"/>
      <c r="I893" s="80"/>
      <c r="J893" s="82">
        <f t="shared" ref="J893:J903" si="409">G893*H893*I893</f>
        <v>0</v>
      </c>
      <c r="K893" s="81"/>
      <c r="L893" s="80"/>
      <c r="M893" s="80"/>
      <c r="N893" s="80"/>
      <c r="O893" s="80"/>
      <c r="P893" s="80"/>
      <c r="Q893" s="80"/>
      <c r="R893" s="66">
        <f t="shared" ref="R893:R903" si="410">(K893*L893*M893*N893)+(K893*L893*P893)+O893+(K893*L893*Q893)</f>
        <v>0</v>
      </c>
      <c r="S893" s="67"/>
      <c r="T893" s="67"/>
      <c r="U893" s="66">
        <f t="shared" ref="U893:U903" si="411">S893*T893</f>
        <v>0</v>
      </c>
      <c r="V893" s="67"/>
      <c r="W893" s="67"/>
      <c r="X893" s="66">
        <f t="shared" si="408"/>
        <v>0</v>
      </c>
      <c r="Y893" s="67"/>
      <c r="Z893" s="67"/>
      <c r="AA893" s="66">
        <f t="shared" si="404"/>
        <v>0</v>
      </c>
      <c r="AB893" s="67"/>
      <c r="AC893" s="67"/>
      <c r="AD893" s="66">
        <f t="shared" si="405"/>
        <v>0</v>
      </c>
      <c r="AE893" s="67"/>
      <c r="AF893" s="67"/>
      <c r="AG893" s="66">
        <f t="shared" si="406"/>
        <v>0</v>
      </c>
      <c r="AH893" s="67"/>
      <c r="AI893" s="67"/>
      <c r="AJ893" s="66">
        <f t="shared" si="407"/>
        <v>0</v>
      </c>
      <c r="AK893" s="66"/>
      <c r="AL893" s="51">
        <f t="shared" si="397"/>
        <v>0</v>
      </c>
      <c r="AM893" s="964">
        <f>SUM(AL893:AL895)</f>
        <v>0</v>
      </c>
      <c r="AN893" s="964"/>
      <c r="AO893" s="964">
        <v>0</v>
      </c>
      <c r="AP893" s="964">
        <f>AM893-AN893-AO893</f>
        <v>0</v>
      </c>
      <c r="AQ893" s="73"/>
      <c r="AR893" s="967">
        <v>0</v>
      </c>
      <c r="AS893" s="969">
        <v>0</v>
      </c>
      <c r="AT893" s="567"/>
    </row>
    <row r="894" spans="1:46" ht="25.5">
      <c r="A894" s="976"/>
      <c r="B894" s="979"/>
      <c r="C894" s="982"/>
      <c r="D894" s="982"/>
      <c r="E894" s="79">
        <v>2017</v>
      </c>
      <c r="F894" s="78" t="s">
        <v>4</v>
      </c>
      <c r="G894" s="61"/>
      <c r="H894" s="74"/>
      <c r="I894" s="74"/>
      <c r="J894" s="76">
        <f t="shared" si="409"/>
        <v>0</v>
      </c>
      <c r="K894" s="75"/>
      <c r="L894" s="74"/>
      <c r="M894" s="74"/>
      <c r="N894" s="74"/>
      <c r="O894" s="74"/>
      <c r="P894" s="74"/>
      <c r="Q894" s="74"/>
      <c r="R894" s="60">
        <f t="shared" si="410"/>
        <v>0</v>
      </c>
      <c r="S894" s="61"/>
      <c r="T894" s="61"/>
      <c r="U894" s="60">
        <f t="shared" si="411"/>
        <v>0</v>
      </c>
      <c r="V894" s="61"/>
      <c r="W894" s="61"/>
      <c r="X894" s="60">
        <f t="shared" si="408"/>
        <v>0</v>
      </c>
      <c r="Y894" s="61"/>
      <c r="Z894" s="61"/>
      <c r="AA894" s="60">
        <f t="shared" si="404"/>
        <v>0</v>
      </c>
      <c r="AB894" s="61"/>
      <c r="AC894" s="61"/>
      <c r="AD894" s="60">
        <f t="shared" si="405"/>
        <v>0</v>
      </c>
      <c r="AE894" s="61"/>
      <c r="AF894" s="61"/>
      <c r="AG894" s="60">
        <f t="shared" si="406"/>
        <v>0</v>
      </c>
      <c r="AH894" s="61"/>
      <c r="AI894" s="61"/>
      <c r="AJ894" s="60">
        <f t="shared" si="407"/>
        <v>0</v>
      </c>
      <c r="AK894" s="60"/>
      <c r="AL894" s="51">
        <f t="shared" si="397"/>
        <v>0</v>
      </c>
      <c r="AM894" s="965"/>
      <c r="AN894" s="965"/>
      <c r="AO894" s="965"/>
      <c r="AP894" s="965"/>
      <c r="AQ894" s="73"/>
      <c r="AR894" s="968"/>
      <c r="AS894" s="970"/>
      <c r="AT894" s="567"/>
    </row>
    <row r="895" spans="1:46" ht="26.25" thickBot="1">
      <c r="A895" s="976"/>
      <c r="B895" s="979"/>
      <c r="C895" s="982"/>
      <c r="D895" s="982"/>
      <c r="E895" s="77">
        <v>2018</v>
      </c>
      <c r="F895" s="77" t="s">
        <v>3</v>
      </c>
      <c r="G895" s="61"/>
      <c r="H895" s="74"/>
      <c r="I895" s="74"/>
      <c r="J895" s="76">
        <f t="shared" si="409"/>
        <v>0</v>
      </c>
      <c r="K895" s="75"/>
      <c r="L895" s="74"/>
      <c r="M895" s="74"/>
      <c r="N895" s="74"/>
      <c r="O895" s="74"/>
      <c r="P895" s="74"/>
      <c r="Q895" s="74"/>
      <c r="R895" s="60">
        <f t="shared" si="410"/>
        <v>0</v>
      </c>
      <c r="S895" s="61"/>
      <c r="T895" s="61"/>
      <c r="U895" s="60">
        <f t="shared" si="411"/>
        <v>0</v>
      </c>
      <c r="V895" s="61"/>
      <c r="W895" s="61"/>
      <c r="X895" s="60">
        <f t="shared" si="408"/>
        <v>0</v>
      </c>
      <c r="Y895" s="61"/>
      <c r="Z895" s="61"/>
      <c r="AA895" s="60">
        <f t="shared" si="404"/>
        <v>0</v>
      </c>
      <c r="AB895" s="61"/>
      <c r="AC895" s="61"/>
      <c r="AD895" s="60">
        <f t="shared" si="405"/>
        <v>0</v>
      </c>
      <c r="AE895" s="61"/>
      <c r="AF895" s="61"/>
      <c r="AG895" s="60">
        <f t="shared" si="406"/>
        <v>0</v>
      </c>
      <c r="AH895" s="61"/>
      <c r="AI895" s="61"/>
      <c r="AJ895" s="60">
        <f t="shared" si="407"/>
        <v>0</v>
      </c>
      <c r="AK895" s="60"/>
      <c r="AL895" s="51">
        <f t="shared" si="397"/>
        <v>0</v>
      </c>
      <c r="AM895" s="965"/>
      <c r="AN895" s="965"/>
      <c r="AO895" s="965"/>
      <c r="AP895" s="965"/>
      <c r="AQ895" s="73"/>
      <c r="AR895" s="968"/>
      <c r="AS895" s="970"/>
      <c r="AT895" s="567"/>
    </row>
    <row r="896" spans="1:46" ht="12.75">
      <c r="A896" s="1217"/>
      <c r="B896" s="958"/>
      <c r="C896" s="958"/>
      <c r="D896" s="958"/>
      <c r="E896" s="71"/>
      <c r="F896" s="71"/>
      <c r="G896" s="67"/>
      <c r="H896" s="68"/>
      <c r="I896" s="68"/>
      <c r="J896" s="70">
        <f t="shared" si="409"/>
        <v>0</v>
      </c>
      <c r="K896" s="69"/>
      <c r="L896" s="68"/>
      <c r="M896" s="68"/>
      <c r="N896" s="68"/>
      <c r="O896" s="68"/>
      <c r="P896" s="68"/>
      <c r="Q896" s="68"/>
      <c r="R896" s="66">
        <f t="shared" si="410"/>
        <v>0</v>
      </c>
      <c r="S896" s="67"/>
      <c r="T896" s="67"/>
      <c r="U896" s="66">
        <f t="shared" si="411"/>
        <v>0</v>
      </c>
      <c r="V896" s="67"/>
      <c r="W896" s="67"/>
      <c r="X896" s="66">
        <f t="shared" si="408"/>
        <v>0</v>
      </c>
      <c r="Y896" s="67"/>
      <c r="Z896" s="67"/>
      <c r="AA896" s="66">
        <f t="shared" si="404"/>
        <v>0</v>
      </c>
      <c r="AB896" s="67"/>
      <c r="AC896" s="67"/>
      <c r="AD896" s="66">
        <f t="shared" si="405"/>
        <v>0</v>
      </c>
      <c r="AE896" s="67"/>
      <c r="AF896" s="67"/>
      <c r="AG896" s="66">
        <f t="shared" si="406"/>
        <v>0</v>
      </c>
      <c r="AH896" s="67"/>
      <c r="AI896" s="67"/>
      <c r="AJ896" s="66">
        <f t="shared" si="407"/>
        <v>0</v>
      </c>
      <c r="AK896" s="66"/>
      <c r="AL896" s="51">
        <f t="shared" si="397"/>
        <v>0</v>
      </c>
      <c r="AM896" s="964">
        <f>SUM(AL896:AL899)</f>
        <v>0</v>
      </c>
      <c r="AN896" s="964"/>
      <c r="AO896" s="964"/>
      <c r="AP896" s="964">
        <f>AM896-AN896-AO896</f>
        <v>0</v>
      </c>
      <c r="AQ896" s="50"/>
      <c r="AR896" s="968"/>
      <c r="AS896" s="970"/>
      <c r="AT896" s="567"/>
    </row>
    <row r="897" spans="1:46" ht="12.75">
      <c r="A897" s="1218"/>
      <c r="B897" s="959"/>
      <c r="C897" s="959"/>
      <c r="D897" s="959"/>
      <c r="E897" s="65"/>
      <c r="F897" s="65"/>
      <c r="G897" s="61"/>
      <c r="H897" s="62"/>
      <c r="I897" s="62"/>
      <c r="J897" s="64">
        <f t="shared" si="409"/>
        <v>0</v>
      </c>
      <c r="K897" s="63"/>
      <c r="L897" s="62"/>
      <c r="M897" s="62"/>
      <c r="N897" s="62"/>
      <c r="O897" s="62"/>
      <c r="P897" s="62"/>
      <c r="Q897" s="62"/>
      <c r="R897" s="60">
        <f t="shared" si="410"/>
        <v>0</v>
      </c>
      <c r="S897" s="61"/>
      <c r="T897" s="61"/>
      <c r="U897" s="60">
        <f t="shared" si="411"/>
        <v>0</v>
      </c>
      <c r="V897" s="61"/>
      <c r="W897" s="61"/>
      <c r="X897" s="60">
        <f t="shared" si="408"/>
        <v>0</v>
      </c>
      <c r="Y897" s="61"/>
      <c r="Z897" s="61"/>
      <c r="AA897" s="60">
        <f t="shared" si="404"/>
        <v>0</v>
      </c>
      <c r="AB897" s="61"/>
      <c r="AC897" s="61"/>
      <c r="AD897" s="60">
        <f t="shared" si="405"/>
        <v>0</v>
      </c>
      <c r="AE897" s="61"/>
      <c r="AF897" s="61"/>
      <c r="AG897" s="60">
        <f t="shared" si="406"/>
        <v>0</v>
      </c>
      <c r="AH897" s="61"/>
      <c r="AI897" s="61"/>
      <c r="AJ897" s="60">
        <f t="shared" si="407"/>
        <v>0</v>
      </c>
      <c r="AK897" s="60"/>
      <c r="AL897" s="51">
        <f t="shared" si="397"/>
        <v>0</v>
      </c>
      <c r="AM897" s="965"/>
      <c r="AN897" s="965"/>
      <c r="AO897" s="965"/>
      <c r="AP897" s="965"/>
      <c r="AQ897" s="50"/>
      <c r="AR897" s="968"/>
      <c r="AS897" s="970"/>
      <c r="AT897" s="567"/>
    </row>
    <row r="898" spans="1:46" ht="12.75">
      <c r="A898" s="1218"/>
      <c r="B898" s="959"/>
      <c r="C898" s="959"/>
      <c r="D898" s="959"/>
      <c r="E898" s="65"/>
      <c r="F898" s="65"/>
      <c r="G898" s="61"/>
      <c r="H898" s="62"/>
      <c r="I898" s="62"/>
      <c r="J898" s="64">
        <f t="shared" si="409"/>
        <v>0</v>
      </c>
      <c r="K898" s="63"/>
      <c r="L898" s="62"/>
      <c r="M898" s="62"/>
      <c r="N898" s="62"/>
      <c r="O898" s="62"/>
      <c r="P898" s="62"/>
      <c r="Q898" s="62"/>
      <c r="R898" s="60">
        <f t="shared" si="410"/>
        <v>0</v>
      </c>
      <c r="S898" s="61"/>
      <c r="T898" s="61"/>
      <c r="U898" s="60">
        <f t="shared" si="411"/>
        <v>0</v>
      </c>
      <c r="V898" s="61"/>
      <c r="W898" s="61"/>
      <c r="X898" s="60">
        <f t="shared" si="408"/>
        <v>0</v>
      </c>
      <c r="Y898" s="61"/>
      <c r="Z898" s="61"/>
      <c r="AA898" s="60">
        <f t="shared" si="404"/>
        <v>0</v>
      </c>
      <c r="AB898" s="61"/>
      <c r="AC898" s="61"/>
      <c r="AD898" s="60">
        <f t="shared" si="405"/>
        <v>0</v>
      </c>
      <c r="AE898" s="61"/>
      <c r="AF898" s="61"/>
      <c r="AG898" s="60">
        <f t="shared" si="406"/>
        <v>0</v>
      </c>
      <c r="AH898" s="61"/>
      <c r="AI898" s="61"/>
      <c r="AJ898" s="60">
        <f t="shared" si="407"/>
        <v>0</v>
      </c>
      <c r="AK898" s="60"/>
      <c r="AL898" s="51">
        <f t="shared" si="397"/>
        <v>0</v>
      </c>
      <c r="AM898" s="965"/>
      <c r="AN898" s="965"/>
      <c r="AO898" s="965"/>
      <c r="AP898" s="965"/>
      <c r="AQ898" s="50"/>
      <c r="AR898" s="968"/>
      <c r="AS898" s="970"/>
      <c r="AT898" s="567"/>
    </row>
    <row r="899" spans="1:46" ht="13.5" thickBot="1">
      <c r="A899" s="1219"/>
      <c r="B899" s="960"/>
      <c r="C899" s="960"/>
      <c r="D899" s="960"/>
      <c r="E899" s="65"/>
      <c r="F899" s="65"/>
      <c r="G899" s="61"/>
      <c r="H899" s="72"/>
      <c r="I899" s="72"/>
      <c r="J899" s="64">
        <f t="shared" si="409"/>
        <v>0</v>
      </c>
      <c r="K899" s="63"/>
      <c r="L899" s="62"/>
      <c r="M899" s="72"/>
      <c r="N899" s="72"/>
      <c r="O899" s="72"/>
      <c r="P899" s="72"/>
      <c r="Q899" s="72"/>
      <c r="R899" s="54">
        <f t="shared" si="410"/>
        <v>0</v>
      </c>
      <c r="S899" s="72"/>
      <c r="T899" s="72"/>
      <c r="U899" s="60">
        <f t="shared" si="411"/>
        <v>0</v>
      </c>
      <c r="V899" s="72"/>
      <c r="W899" s="72"/>
      <c r="X899" s="60">
        <f t="shared" si="408"/>
        <v>0</v>
      </c>
      <c r="Y899" s="72"/>
      <c r="Z899" s="72"/>
      <c r="AA899" s="60">
        <f t="shared" si="404"/>
        <v>0</v>
      </c>
      <c r="AB899" s="72"/>
      <c r="AC899" s="72"/>
      <c r="AD899" s="60">
        <f t="shared" si="405"/>
        <v>0</v>
      </c>
      <c r="AE899" s="72"/>
      <c r="AF899" s="72"/>
      <c r="AG899" s="60">
        <f t="shared" si="406"/>
        <v>0</v>
      </c>
      <c r="AH899" s="72"/>
      <c r="AI899" s="72"/>
      <c r="AJ899" s="60">
        <f t="shared" si="407"/>
        <v>0</v>
      </c>
      <c r="AK899" s="60"/>
      <c r="AL899" s="51">
        <f t="shared" si="397"/>
        <v>0</v>
      </c>
      <c r="AM899" s="966"/>
      <c r="AN899" s="966"/>
      <c r="AO899" s="966"/>
      <c r="AP899" s="966"/>
      <c r="AQ899" s="50"/>
      <c r="AR899" s="968"/>
      <c r="AS899" s="970"/>
      <c r="AT899" s="567"/>
    </row>
    <row r="900" spans="1:46" ht="21" customHeight="1">
      <c r="A900" s="1217"/>
      <c r="B900" s="958"/>
      <c r="C900" s="958"/>
      <c r="D900" s="958"/>
      <c r="E900" s="71"/>
      <c r="F900" s="71"/>
      <c r="G900" s="67"/>
      <c r="H900" s="68"/>
      <c r="I900" s="68"/>
      <c r="J900" s="70">
        <f t="shared" si="409"/>
        <v>0</v>
      </c>
      <c r="K900" s="69"/>
      <c r="L900" s="68"/>
      <c r="M900" s="68"/>
      <c r="N900" s="68"/>
      <c r="O900" s="68"/>
      <c r="P900" s="68"/>
      <c r="Q900" s="68"/>
      <c r="R900" s="66">
        <f t="shared" si="410"/>
        <v>0</v>
      </c>
      <c r="S900" s="67"/>
      <c r="T900" s="67"/>
      <c r="U900" s="66">
        <f t="shared" si="411"/>
        <v>0</v>
      </c>
      <c r="V900" s="67"/>
      <c r="W900" s="67"/>
      <c r="X900" s="66">
        <f t="shared" si="408"/>
        <v>0</v>
      </c>
      <c r="Y900" s="67"/>
      <c r="Z900" s="67"/>
      <c r="AA900" s="66">
        <f t="shared" si="404"/>
        <v>0</v>
      </c>
      <c r="AB900" s="67"/>
      <c r="AC900" s="67"/>
      <c r="AD900" s="66">
        <f t="shared" si="405"/>
        <v>0</v>
      </c>
      <c r="AE900" s="67"/>
      <c r="AF900" s="67"/>
      <c r="AG900" s="66">
        <f t="shared" si="406"/>
        <v>0</v>
      </c>
      <c r="AH900" s="67"/>
      <c r="AI900" s="67"/>
      <c r="AJ900" s="66">
        <f t="shared" si="407"/>
        <v>0</v>
      </c>
      <c r="AK900" s="66"/>
      <c r="AL900" s="51">
        <f t="shared" si="397"/>
        <v>0</v>
      </c>
      <c r="AM900" s="964">
        <f>SUM(AL900:AL903)</f>
        <v>0</v>
      </c>
      <c r="AN900" s="964"/>
      <c r="AO900" s="964">
        <f>AM900</f>
        <v>0</v>
      </c>
      <c r="AP900" s="964">
        <f>AM900-AN900-AO900</f>
        <v>0</v>
      </c>
      <c r="AQ900" s="50"/>
      <c r="AR900" s="967"/>
      <c r="AS900" s="969"/>
      <c r="AT900" s="567"/>
    </row>
    <row r="901" spans="1:46" ht="21" customHeight="1">
      <c r="A901" s="1218"/>
      <c r="B901" s="959"/>
      <c r="C901" s="959"/>
      <c r="D901" s="959"/>
      <c r="E901" s="65"/>
      <c r="F901" s="65"/>
      <c r="G901" s="61"/>
      <c r="H901" s="62"/>
      <c r="I901" s="62"/>
      <c r="J901" s="64">
        <f t="shared" si="409"/>
        <v>0</v>
      </c>
      <c r="K901" s="63"/>
      <c r="L901" s="62"/>
      <c r="M901" s="62"/>
      <c r="N901" s="62"/>
      <c r="O901" s="62"/>
      <c r="P901" s="62"/>
      <c r="Q901" s="62"/>
      <c r="R901" s="60">
        <f t="shared" si="410"/>
        <v>0</v>
      </c>
      <c r="S901" s="61"/>
      <c r="T901" s="61"/>
      <c r="U901" s="60">
        <f t="shared" si="411"/>
        <v>0</v>
      </c>
      <c r="V901" s="61"/>
      <c r="W901" s="61"/>
      <c r="X901" s="60">
        <f t="shared" si="408"/>
        <v>0</v>
      </c>
      <c r="Y901" s="61"/>
      <c r="Z901" s="61"/>
      <c r="AA901" s="60">
        <f t="shared" si="404"/>
        <v>0</v>
      </c>
      <c r="AB901" s="61"/>
      <c r="AC901" s="61"/>
      <c r="AD901" s="60">
        <f t="shared" si="405"/>
        <v>0</v>
      </c>
      <c r="AE901" s="61"/>
      <c r="AF901" s="61"/>
      <c r="AG901" s="60">
        <f t="shared" si="406"/>
        <v>0</v>
      </c>
      <c r="AH901" s="61"/>
      <c r="AI901" s="61"/>
      <c r="AJ901" s="60">
        <f t="shared" si="407"/>
        <v>0</v>
      </c>
      <c r="AK901" s="60"/>
      <c r="AL901" s="51">
        <f t="shared" si="397"/>
        <v>0</v>
      </c>
      <c r="AM901" s="965"/>
      <c r="AN901" s="965"/>
      <c r="AO901" s="965"/>
      <c r="AP901" s="965"/>
      <c r="AQ901" s="50"/>
      <c r="AR901" s="968"/>
      <c r="AS901" s="970"/>
      <c r="AT901" s="567"/>
    </row>
    <row r="902" spans="1:46" ht="21" customHeight="1">
      <c r="A902" s="1218"/>
      <c r="B902" s="959"/>
      <c r="C902" s="959"/>
      <c r="D902" s="959"/>
      <c r="E902" s="65"/>
      <c r="F902" s="65"/>
      <c r="G902" s="61"/>
      <c r="H902" s="62"/>
      <c r="I902" s="62"/>
      <c r="J902" s="64">
        <f t="shared" si="409"/>
        <v>0</v>
      </c>
      <c r="K902" s="63"/>
      <c r="L902" s="62"/>
      <c r="M902" s="62"/>
      <c r="N902" s="62"/>
      <c r="O902" s="62"/>
      <c r="P902" s="62"/>
      <c r="Q902" s="62"/>
      <c r="R902" s="60">
        <f t="shared" si="410"/>
        <v>0</v>
      </c>
      <c r="S902" s="61"/>
      <c r="T902" s="61"/>
      <c r="U902" s="60">
        <f t="shared" si="411"/>
        <v>0</v>
      </c>
      <c r="V902" s="61"/>
      <c r="W902" s="61"/>
      <c r="X902" s="60">
        <f t="shared" si="408"/>
        <v>0</v>
      </c>
      <c r="Y902" s="61"/>
      <c r="Z902" s="61"/>
      <c r="AA902" s="60">
        <f t="shared" si="404"/>
        <v>0</v>
      </c>
      <c r="AB902" s="61"/>
      <c r="AC902" s="61"/>
      <c r="AD902" s="60">
        <f t="shared" si="405"/>
        <v>0</v>
      </c>
      <c r="AE902" s="61"/>
      <c r="AF902" s="61"/>
      <c r="AG902" s="60">
        <f t="shared" si="406"/>
        <v>0</v>
      </c>
      <c r="AH902" s="61"/>
      <c r="AI902" s="61"/>
      <c r="AJ902" s="60">
        <f t="shared" si="407"/>
        <v>0</v>
      </c>
      <c r="AK902" s="60"/>
      <c r="AL902" s="51">
        <f t="shared" si="397"/>
        <v>0</v>
      </c>
      <c r="AM902" s="965"/>
      <c r="AN902" s="965"/>
      <c r="AO902" s="965"/>
      <c r="AP902" s="965"/>
      <c r="AQ902" s="50"/>
      <c r="AR902" s="968"/>
      <c r="AS902" s="970"/>
      <c r="AT902" s="567"/>
    </row>
    <row r="903" spans="1:46" ht="31.5" customHeight="1" thickBot="1">
      <c r="A903" s="1220"/>
      <c r="B903" s="960"/>
      <c r="C903" s="959"/>
      <c r="D903" s="960"/>
      <c r="E903" s="59"/>
      <c r="F903" s="59"/>
      <c r="G903" s="58"/>
      <c r="H903" s="53"/>
      <c r="I903" s="53"/>
      <c r="J903" s="57">
        <f t="shared" si="409"/>
        <v>0</v>
      </c>
      <c r="K903" s="56"/>
      <c r="L903" s="55"/>
      <c r="M903" s="53"/>
      <c r="N903" s="53"/>
      <c r="O903" s="53"/>
      <c r="P903" s="53"/>
      <c r="Q903" s="53"/>
      <c r="R903" s="54">
        <f t="shared" si="410"/>
        <v>0</v>
      </c>
      <c r="S903" s="53"/>
      <c r="T903" s="53"/>
      <c r="U903" s="52">
        <f t="shared" si="411"/>
        <v>0</v>
      </c>
      <c r="V903" s="53"/>
      <c r="W903" s="53"/>
      <c r="X903" s="52">
        <f t="shared" si="408"/>
        <v>0</v>
      </c>
      <c r="Y903" s="53"/>
      <c r="Z903" s="53"/>
      <c r="AA903" s="52">
        <f t="shared" si="404"/>
        <v>0</v>
      </c>
      <c r="AB903" s="53"/>
      <c r="AC903" s="53"/>
      <c r="AD903" s="52">
        <f t="shared" si="405"/>
        <v>0</v>
      </c>
      <c r="AE903" s="53"/>
      <c r="AF903" s="53"/>
      <c r="AG903" s="52">
        <f t="shared" si="406"/>
        <v>0</v>
      </c>
      <c r="AH903" s="53"/>
      <c r="AI903" s="53"/>
      <c r="AJ903" s="52">
        <f t="shared" si="407"/>
        <v>0</v>
      </c>
      <c r="AK903" s="52"/>
      <c r="AL903" s="51">
        <f t="shared" si="397"/>
        <v>0</v>
      </c>
      <c r="AM903" s="966"/>
      <c r="AN903" s="966"/>
      <c r="AO903" s="966"/>
      <c r="AP903" s="966"/>
      <c r="AQ903" s="50"/>
      <c r="AR903" s="968"/>
      <c r="AS903" s="970"/>
      <c r="AT903" s="567" t="s">
        <v>399</v>
      </c>
    </row>
    <row r="904" spans="1:46" ht="21" customHeight="1" thickBot="1">
      <c r="A904" s="48"/>
      <c r="B904" s="49"/>
      <c r="C904" s="48" t="s">
        <v>398</v>
      </c>
      <c r="D904" s="48"/>
      <c r="E904" s="47"/>
      <c r="F904" s="46"/>
      <c r="G904" s="45">
        <f t="shared" ref="G904:AP904" si="412">SUM(G9:G903)</f>
        <v>5</v>
      </c>
      <c r="H904" s="45">
        <f t="shared" si="412"/>
        <v>1000</v>
      </c>
      <c r="I904" s="45">
        <f t="shared" si="412"/>
        <v>12</v>
      </c>
      <c r="J904" s="45">
        <f t="shared" si="412"/>
        <v>60000</v>
      </c>
      <c r="K904" s="45">
        <f t="shared" si="412"/>
        <v>355</v>
      </c>
      <c r="L904" s="45">
        <f t="shared" si="412"/>
        <v>304.7</v>
      </c>
      <c r="M904" s="45">
        <f t="shared" si="412"/>
        <v>2227</v>
      </c>
      <c r="N904" s="45">
        <f t="shared" si="412"/>
        <v>11745</v>
      </c>
      <c r="O904" s="45">
        <f t="shared" si="412"/>
        <v>137880</v>
      </c>
      <c r="P904" s="45">
        <f t="shared" si="412"/>
        <v>49300</v>
      </c>
      <c r="Q904" s="45">
        <f t="shared" si="412"/>
        <v>129280</v>
      </c>
      <c r="R904" s="45">
        <f t="shared" si="412"/>
        <v>3657645</v>
      </c>
      <c r="S904" s="45">
        <f t="shared" si="412"/>
        <v>142</v>
      </c>
      <c r="T904" s="45">
        <f t="shared" si="412"/>
        <v>10800</v>
      </c>
      <c r="U904" s="45">
        <f t="shared" si="412"/>
        <v>127800</v>
      </c>
      <c r="V904" s="45">
        <f t="shared" si="412"/>
        <v>405</v>
      </c>
      <c r="W904" s="45">
        <f t="shared" si="412"/>
        <v>87000</v>
      </c>
      <c r="X904" s="45">
        <f t="shared" si="412"/>
        <v>1250000</v>
      </c>
      <c r="Y904" s="45">
        <f t="shared" si="412"/>
        <v>0</v>
      </c>
      <c r="Z904" s="45">
        <f t="shared" si="412"/>
        <v>0</v>
      </c>
      <c r="AA904" s="45">
        <f t="shared" si="412"/>
        <v>0</v>
      </c>
      <c r="AB904" s="45">
        <f t="shared" si="412"/>
        <v>0</v>
      </c>
      <c r="AC904" s="45">
        <f t="shared" si="412"/>
        <v>0</v>
      </c>
      <c r="AD904" s="45">
        <f t="shared" si="412"/>
        <v>0</v>
      </c>
      <c r="AE904" s="45">
        <f t="shared" si="412"/>
        <v>102645</v>
      </c>
      <c r="AF904" s="45">
        <f t="shared" si="412"/>
        <v>98.6</v>
      </c>
      <c r="AG904" s="45">
        <f t="shared" si="412"/>
        <v>134155</v>
      </c>
      <c r="AH904" s="45">
        <f t="shared" si="412"/>
        <v>2587715</v>
      </c>
      <c r="AI904" s="45">
        <f t="shared" si="412"/>
        <v>0</v>
      </c>
      <c r="AJ904" s="45">
        <f t="shared" si="412"/>
        <v>2587715</v>
      </c>
      <c r="AK904" s="45">
        <f t="shared" si="412"/>
        <v>2935832</v>
      </c>
      <c r="AL904" s="45">
        <f t="shared" si="412"/>
        <v>10840032</v>
      </c>
      <c r="AM904" s="45">
        <f t="shared" si="412"/>
        <v>10405192</v>
      </c>
      <c r="AN904" s="45">
        <f t="shared" si="412"/>
        <v>3692980</v>
      </c>
      <c r="AO904" s="45">
        <f t="shared" si="412"/>
        <v>4829647</v>
      </c>
      <c r="AP904" s="45">
        <f t="shared" si="412"/>
        <v>2324565</v>
      </c>
      <c r="AQ904" s="45"/>
      <c r="AR904" s="45">
        <f>SUM(AR9:AR903)</f>
        <v>5937750</v>
      </c>
      <c r="AS904" s="45">
        <f>SUM(AS9:AS903)</f>
        <v>4467372</v>
      </c>
      <c r="AT904" s="569">
        <f>AR904+AS904</f>
        <v>10405122</v>
      </c>
    </row>
    <row r="905" spans="1:46" ht="21" customHeight="1">
      <c r="A905" s="582"/>
      <c r="AL905" s="30">
        <f>J904+R904+U904+X904+AD904+AG904+AJ904+AK904</f>
        <v>10753147</v>
      </c>
      <c r="AM905" s="29">
        <f>AP904+AO904+AN904</f>
        <v>10847192</v>
      </c>
      <c r="AP905" s="28">
        <f>AM904-AN904-AO904</f>
        <v>1882565</v>
      </c>
      <c r="AT905" s="567"/>
    </row>
    <row r="906" spans="1:46" ht="21" customHeight="1">
      <c r="A906" s="583"/>
      <c r="B906" s="584"/>
      <c r="C906" s="585" t="s">
        <v>397</v>
      </c>
      <c r="D906" s="585"/>
      <c r="E906" s="586"/>
      <c r="F906" s="587"/>
      <c r="G906" s="588"/>
      <c r="H906" s="589"/>
      <c r="I906" s="589"/>
      <c r="J906" s="590"/>
      <c r="K906" s="588"/>
      <c r="L906" s="591"/>
      <c r="M906" s="591"/>
      <c r="N906" s="591"/>
      <c r="O906" s="591"/>
      <c r="P906" s="591"/>
      <c r="Q906" s="591"/>
      <c r="R906" s="590"/>
      <c r="S906" s="592"/>
      <c r="T906" s="592"/>
      <c r="U906" s="590"/>
      <c r="V906" s="593"/>
      <c r="W906" s="593"/>
      <c r="X906" s="594"/>
      <c r="Y906" s="593"/>
      <c r="Z906" s="593"/>
      <c r="AA906" s="595"/>
      <c r="AB906" s="593"/>
      <c r="AC906" s="593"/>
      <c r="AD906" s="595"/>
      <c r="AE906" s="593"/>
      <c r="AF906" s="593"/>
      <c r="AG906" s="594"/>
      <c r="AH906" s="593"/>
      <c r="AI906" s="593"/>
      <c r="AJ906" s="594"/>
      <c r="AK906" s="594"/>
      <c r="AL906" s="596">
        <v>8447532</v>
      </c>
      <c r="AM906" s="597">
        <f>AM904-AM905</f>
        <v>-442000</v>
      </c>
      <c r="AN906" s="593"/>
      <c r="AO906" s="593"/>
      <c r="AP906" s="598"/>
      <c r="AQ906" s="599"/>
      <c r="AR906" s="593"/>
      <c r="AS906" s="593"/>
      <c r="AT906" s="600"/>
    </row>
    <row r="907" spans="1:46" ht="21" customHeight="1">
      <c r="AN907" s="555"/>
      <c r="AO907" s="556"/>
      <c r="AP907" s="557"/>
    </row>
    <row r="908" spans="1:46" ht="21" customHeight="1">
      <c r="AN908" s="44"/>
      <c r="AO908" s="43"/>
      <c r="AP908" s="42"/>
    </row>
    <row r="909" spans="1:46" ht="21" customHeight="1">
      <c r="AN909" s="44"/>
      <c r="AO909" s="43"/>
      <c r="AP909" s="42"/>
    </row>
    <row r="910" spans="1:46" ht="21" customHeight="1">
      <c r="AN910" s="44"/>
      <c r="AO910" s="43"/>
      <c r="AP910" s="42"/>
    </row>
    <row r="911" spans="1:46" ht="21" customHeight="1">
      <c r="AN911" s="44"/>
      <c r="AO911" s="43"/>
      <c r="AP911" s="42"/>
    </row>
    <row r="912" spans="1:46" ht="21" customHeight="1">
      <c r="AN912" s="44"/>
      <c r="AO912" s="43"/>
      <c r="AP912" s="42"/>
    </row>
    <row r="913" spans="40:42" ht="21" customHeight="1">
      <c r="AN913" s="44"/>
      <c r="AO913" s="43"/>
      <c r="AP913" s="42"/>
    </row>
    <row r="914" spans="40:42" ht="21" customHeight="1">
      <c r="AN914" s="44"/>
      <c r="AO914" s="43"/>
      <c r="AP914" s="42"/>
    </row>
    <row r="915" spans="40:42" ht="21" customHeight="1">
      <c r="AN915" s="44"/>
      <c r="AO915" s="43"/>
      <c r="AP915" s="42"/>
    </row>
    <row r="916" spans="40:42" ht="21" customHeight="1">
      <c r="AN916" s="44"/>
      <c r="AO916" s="43"/>
      <c r="AP916" s="42"/>
    </row>
    <row r="917" spans="40:42" ht="21" customHeight="1">
      <c r="AN917" s="44"/>
      <c r="AO917" s="43"/>
      <c r="AP917" s="42"/>
    </row>
  </sheetData>
  <mergeCells count="1838">
    <mergeCell ref="S608:S610"/>
    <mergeCell ref="T608:T610"/>
    <mergeCell ref="A147:A150"/>
    <mergeCell ref="B147:B150"/>
    <mergeCell ref="C147:C150"/>
    <mergeCell ref="D147:D150"/>
    <mergeCell ref="AS154:AS157"/>
    <mergeCell ref="AD608:AD610"/>
    <mergeCell ref="AE608:AE610"/>
    <mergeCell ref="AF608:AF610"/>
    <mergeCell ref="AG608:AG610"/>
    <mergeCell ref="AH608:AH610"/>
    <mergeCell ref="AI608:AI610"/>
    <mergeCell ref="AJ608:AJ610"/>
    <mergeCell ref="AK608:AK610"/>
    <mergeCell ref="L608:L610"/>
    <mergeCell ref="AS360:AS361"/>
    <mergeCell ref="AO358:AO359"/>
    <mergeCell ref="AP358:AP359"/>
    <mergeCell ref="AR358:AR359"/>
    <mergeCell ref="AS358:AS359"/>
    <mergeCell ref="AS364:AS365"/>
    <mergeCell ref="AS439:AS442"/>
    <mergeCell ref="AS354:AS357"/>
    <mergeCell ref="AP608:AP610"/>
    <mergeCell ref="K608:K610"/>
    <mergeCell ref="J608:J610"/>
    <mergeCell ref="I608:I610"/>
    <mergeCell ref="H608:H610"/>
    <mergeCell ref="AO367:AO368"/>
    <mergeCell ref="AP367:AP368"/>
    <mergeCell ref="AP138:AP139"/>
    <mergeCell ref="AR138:AR139"/>
    <mergeCell ref="AR608:AR610"/>
    <mergeCell ref="AS608:AS610"/>
    <mergeCell ref="M608:M610"/>
    <mergeCell ref="N608:N610"/>
    <mergeCell ref="O608:O610"/>
    <mergeCell ref="R608:R610"/>
    <mergeCell ref="P608:P610"/>
    <mergeCell ref="A151:A152"/>
    <mergeCell ref="B151:B152"/>
    <mergeCell ref="C151:C152"/>
    <mergeCell ref="D151:D152"/>
    <mergeCell ref="AM152:AM153"/>
    <mergeCell ref="AN152:AN153"/>
    <mergeCell ref="AO152:AO153"/>
    <mergeCell ref="AP152:AP153"/>
    <mergeCell ref="AR152:AR153"/>
    <mergeCell ref="AS152:AS153"/>
    <mergeCell ref="AM154:AM157"/>
    <mergeCell ref="AN154:AN157"/>
    <mergeCell ref="AO154:AO157"/>
    <mergeCell ref="AP154:AP157"/>
    <mergeCell ref="AR154:AR157"/>
    <mergeCell ref="AS138:AS139"/>
    <mergeCell ref="A139:A142"/>
    <mergeCell ref="B139:B142"/>
    <mergeCell ref="A362:A363"/>
    <mergeCell ref="AO362:AO363"/>
    <mergeCell ref="AP362:AP363"/>
    <mergeCell ref="AR362:AR363"/>
    <mergeCell ref="AN367:AN368"/>
    <mergeCell ref="A860:A863"/>
    <mergeCell ref="B860:B863"/>
    <mergeCell ref="C860:C863"/>
    <mergeCell ref="D860:D863"/>
    <mergeCell ref="AM860:AM863"/>
    <mergeCell ref="AN860:AN863"/>
    <mergeCell ref="AO860:AO863"/>
    <mergeCell ref="AP860:AP863"/>
    <mergeCell ref="AR860:AR863"/>
    <mergeCell ref="AS860:AS863"/>
    <mergeCell ref="AN847:AN850"/>
    <mergeCell ref="AO847:AO850"/>
    <mergeCell ref="AP847:AP850"/>
    <mergeCell ref="AR847:AR850"/>
    <mergeCell ref="AS847:AS850"/>
    <mergeCell ref="A855:F855"/>
    <mergeCell ref="A856:A859"/>
    <mergeCell ref="B856:B859"/>
    <mergeCell ref="C856:C859"/>
    <mergeCell ref="D856:D859"/>
    <mergeCell ref="A851:A854"/>
    <mergeCell ref="B851:B854"/>
    <mergeCell ref="C851:C854"/>
    <mergeCell ref="D851:D854"/>
    <mergeCell ref="AM851:AM854"/>
    <mergeCell ref="AN851:AN854"/>
    <mergeCell ref="AO851:AO854"/>
    <mergeCell ref="AP851:AP854"/>
    <mergeCell ref="AR851:AR854"/>
    <mergeCell ref="AS851:AS854"/>
    <mergeCell ref="AR367:AR368"/>
    <mergeCell ref="AS367:AS368"/>
    <mergeCell ref="AM856:AM859"/>
    <mergeCell ref="AN856:AN859"/>
    <mergeCell ref="AO856:AO859"/>
    <mergeCell ref="AP856:AP859"/>
    <mergeCell ref="AR856:AR859"/>
    <mergeCell ref="AS856:AS859"/>
    <mergeCell ref="B847:B850"/>
    <mergeCell ref="C847:C850"/>
    <mergeCell ref="AN688:AN691"/>
    <mergeCell ref="AO688:AO691"/>
    <mergeCell ref="AO646:AO649"/>
    <mergeCell ref="D630:D645"/>
    <mergeCell ref="A688:A691"/>
    <mergeCell ref="B688:B691"/>
    <mergeCell ref="C688:C691"/>
    <mergeCell ref="D688:D691"/>
    <mergeCell ref="AO829:AO832"/>
    <mergeCell ref="AP820:AP823"/>
    <mergeCell ref="AN815:AN818"/>
    <mergeCell ref="AP825:AP828"/>
    <mergeCell ref="C820:C823"/>
    <mergeCell ref="U608:U610"/>
    <mergeCell ref="V608:V610"/>
    <mergeCell ref="C598:C601"/>
    <mergeCell ref="AM486:AM488"/>
    <mergeCell ref="A477:F477"/>
    <mergeCell ref="AN478:AN480"/>
    <mergeCell ref="AO478:AO480"/>
    <mergeCell ref="AO486:AO488"/>
    <mergeCell ref="A478:A480"/>
    <mergeCell ref="D864:D867"/>
    <mergeCell ref="AM864:AM867"/>
    <mergeCell ref="AN864:AN867"/>
    <mergeCell ref="AO864:AO867"/>
    <mergeCell ref="AP864:AP867"/>
    <mergeCell ref="AR864:AR867"/>
    <mergeCell ref="AS864:AS867"/>
    <mergeCell ref="AR354:AR357"/>
    <mergeCell ref="AP323:AP326"/>
    <mergeCell ref="AR323:AR326"/>
    <mergeCell ref="AR360:AR361"/>
    <mergeCell ref="C340:C343"/>
    <mergeCell ref="C447:C450"/>
    <mergeCell ref="D360:D361"/>
    <mergeCell ref="AM331:AM334"/>
    <mergeCell ref="AM344:AM347"/>
    <mergeCell ref="D367:D368"/>
    <mergeCell ref="AS362:AS363"/>
    <mergeCell ref="AP439:AP442"/>
    <mergeCell ref="AR439:AR442"/>
    <mergeCell ref="W608:W610"/>
    <mergeCell ref="X608:X610"/>
    <mergeCell ref="Y608:Y610"/>
    <mergeCell ref="Z608:Z610"/>
    <mergeCell ref="AA608:AA610"/>
    <mergeCell ref="AB608:AB610"/>
    <mergeCell ref="AC608:AC610"/>
    <mergeCell ref="D608:D610"/>
    <mergeCell ref="AL608:AL610"/>
    <mergeCell ref="AM608:AM610"/>
    <mergeCell ref="AN608:AN610"/>
    <mergeCell ref="AO608:AO610"/>
    <mergeCell ref="AN354:AN357"/>
    <mergeCell ref="A838:F838"/>
    <mergeCell ref="A839:A842"/>
    <mergeCell ref="B839:B842"/>
    <mergeCell ref="C839:C842"/>
    <mergeCell ref="D839:D842"/>
    <mergeCell ref="AM839:AM842"/>
    <mergeCell ref="AN839:AN842"/>
    <mergeCell ref="AO839:AO842"/>
    <mergeCell ref="AP839:AP842"/>
    <mergeCell ref="AR839:AR842"/>
    <mergeCell ref="AS839:AS842"/>
    <mergeCell ref="AR598:AR601"/>
    <mergeCell ref="AR593:AR596"/>
    <mergeCell ref="A545:A548"/>
    <mergeCell ref="B545:B548"/>
    <mergeCell ref="A567:F567"/>
    <mergeCell ref="A568:A573"/>
    <mergeCell ref="B568:B573"/>
    <mergeCell ref="C568:C573"/>
    <mergeCell ref="Q608:Q610"/>
    <mergeCell ref="AR369:AR372"/>
    <mergeCell ref="AS369:AS372"/>
    <mergeCell ref="AP377:AP380"/>
    <mergeCell ref="AS457:AS460"/>
    <mergeCell ref="AN439:AN442"/>
    <mergeCell ref="C439:C442"/>
    <mergeCell ref="D439:D442"/>
    <mergeCell ref="AM439:AM442"/>
    <mergeCell ref="AN447:AN450"/>
    <mergeCell ref="AO447:AO450"/>
    <mergeCell ref="AP447:AP450"/>
    <mergeCell ref="AR364:AR365"/>
    <mergeCell ref="AR464:AR467"/>
    <mergeCell ref="AM469:AM472"/>
    <mergeCell ref="AM478:AM480"/>
    <mergeCell ref="AP457:AP460"/>
    <mergeCell ref="AR481:AR484"/>
    <mergeCell ref="AR377:AR380"/>
    <mergeCell ref="AS377:AS380"/>
    <mergeCell ref="AS464:AS467"/>
    <mergeCell ref="AS469:AS472"/>
    <mergeCell ref="AS443:AS446"/>
    <mergeCell ref="AR447:AR450"/>
    <mergeCell ref="AS381:AS384"/>
    <mergeCell ref="AS451:AS456"/>
    <mergeCell ref="AN364:AN365"/>
    <mergeCell ref="AO364:AO365"/>
    <mergeCell ref="AO377:AO380"/>
    <mergeCell ref="AP364:AP365"/>
    <mergeCell ref="AR381:AR384"/>
    <mergeCell ref="AN481:AN484"/>
    <mergeCell ref="AN473:AN476"/>
    <mergeCell ref="AS473:AS476"/>
    <mergeCell ref="AR386:AR389"/>
    <mergeCell ref="AS386:AS389"/>
    <mergeCell ref="AP373:AP376"/>
    <mergeCell ref="AS478:AS480"/>
    <mergeCell ref="AR478:AR480"/>
    <mergeCell ref="AS461:AS463"/>
    <mergeCell ref="AS481:AS484"/>
    <mergeCell ref="AN386:AN389"/>
    <mergeCell ref="AO386:AO389"/>
    <mergeCell ref="AP386:AP389"/>
    <mergeCell ref="AN358:AN359"/>
    <mergeCell ref="D568:D573"/>
    <mergeCell ref="AM568:AM573"/>
    <mergeCell ref="C545:C548"/>
    <mergeCell ref="B439:B442"/>
    <mergeCell ref="A537:A540"/>
    <mergeCell ref="AN541:AN544"/>
    <mergeCell ref="AO541:AO544"/>
    <mergeCell ref="AP545:AP548"/>
    <mergeCell ref="AR545:AR548"/>
    <mergeCell ref="AN517:AN520"/>
    <mergeCell ref="AO517:AO520"/>
    <mergeCell ref="AP517:AP520"/>
    <mergeCell ref="AR517:AR520"/>
    <mergeCell ref="AR486:AR488"/>
    <mergeCell ref="AP502:AP505"/>
    <mergeCell ref="AP381:AP384"/>
    <mergeCell ref="AN443:AN446"/>
    <mergeCell ref="AO443:AO446"/>
    <mergeCell ref="AP443:AP446"/>
    <mergeCell ref="AO473:AO476"/>
    <mergeCell ref="AN461:AN463"/>
    <mergeCell ref="AP461:AP463"/>
    <mergeCell ref="AR473:AR476"/>
    <mergeCell ref="AO439:AO442"/>
    <mergeCell ref="AN451:AN456"/>
    <mergeCell ref="AO451:AO456"/>
    <mergeCell ref="AO461:AO463"/>
    <mergeCell ref="AN469:AN472"/>
    <mergeCell ref="AP473:AP476"/>
    <mergeCell ref="AR469:AR472"/>
    <mergeCell ref="D541:D544"/>
    <mergeCell ref="AM245:AM248"/>
    <mergeCell ref="AP245:AP248"/>
    <mergeCell ref="F256:F257"/>
    <mergeCell ref="AS331:AS334"/>
    <mergeCell ref="A336:A339"/>
    <mergeCell ref="B336:B339"/>
    <mergeCell ref="C336:C339"/>
    <mergeCell ref="AN340:AN343"/>
    <mergeCell ref="A327:A330"/>
    <mergeCell ref="AP331:AP334"/>
    <mergeCell ref="AR331:AR334"/>
    <mergeCell ref="D331:D334"/>
    <mergeCell ref="A331:A334"/>
    <mergeCell ref="AS545:AS548"/>
    <mergeCell ref="AP537:AP540"/>
    <mergeCell ref="AR537:AR540"/>
    <mergeCell ref="AS537:AS540"/>
    <mergeCell ref="AP541:AP544"/>
    <mergeCell ref="AR541:AR544"/>
    <mergeCell ref="AS541:AS544"/>
    <mergeCell ref="A516:AS516"/>
    <mergeCell ref="A517:A520"/>
    <mergeCell ref="B517:B520"/>
    <mergeCell ref="C517:C520"/>
    <mergeCell ref="D517:D520"/>
    <mergeCell ref="AM517:AM520"/>
    <mergeCell ref="AN369:AN372"/>
    <mergeCell ref="AO369:AO372"/>
    <mergeCell ref="C367:C368"/>
    <mergeCell ref="AM327:AM330"/>
    <mergeCell ref="AR461:AR463"/>
    <mergeCell ref="AP451:AP456"/>
    <mergeCell ref="AS300:AS303"/>
    <mergeCell ref="AN245:AN248"/>
    <mergeCell ref="AO211:AO214"/>
    <mergeCell ref="B291:B294"/>
    <mergeCell ref="C295:C298"/>
    <mergeCell ref="D295:D298"/>
    <mergeCell ref="AM295:AM298"/>
    <mergeCell ref="B295:B298"/>
    <mergeCell ref="D309:D312"/>
    <mergeCell ref="A309:A312"/>
    <mergeCell ref="B245:B248"/>
    <mergeCell ref="B249:B252"/>
    <mergeCell ref="A249:A252"/>
    <mergeCell ref="C249:C252"/>
    <mergeCell ref="D249:D252"/>
    <mergeCell ref="AM249:AM252"/>
    <mergeCell ref="AN249:AN252"/>
    <mergeCell ref="AO249:AO252"/>
    <mergeCell ref="AP249:AP252"/>
    <mergeCell ref="AO254:AO257"/>
    <mergeCell ref="AP254:AP257"/>
    <mergeCell ref="A304:F304"/>
    <mergeCell ref="A305:A308"/>
    <mergeCell ref="B305:B308"/>
    <mergeCell ref="C305:C308"/>
    <mergeCell ref="C291:C294"/>
    <mergeCell ref="D291:D294"/>
    <mergeCell ref="AM291:AM294"/>
    <mergeCell ref="AN291:AN294"/>
    <mergeCell ref="AO291:AO294"/>
    <mergeCell ref="AP291:AP294"/>
    <mergeCell ref="A295:A298"/>
    <mergeCell ref="AO295:AO298"/>
    <mergeCell ref="AP295:AP298"/>
    <mergeCell ref="AM300:AM303"/>
    <mergeCell ref="AR291:AR294"/>
    <mergeCell ref="AS291:AS294"/>
    <mergeCell ref="AR195:AR198"/>
    <mergeCell ref="AS195:AS198"/>
    <mergeCell ref="AO199:AO202"/>
    <mergeCell ref="AP199:AP202"/>
    <mergeCell ref="AO323:AO326"/>
    <mergeCell ref="AN319:AN322"/>
    <mergeCell ref="AN309:AN312"/>
    <mergeCell ref="AO309:AO312"/>
    <mergeCell ref="AN195:AN198"/>
    <mergeCell ref="AO195:AO198"/>
    <mergeCell ref="AP195:AP198"/>
    <mergeCell ref="AN262:AN265"/>
    <mergeCell ref="AO262:AO265"/>
    <mergeCell ref="AP262:AP265"/>
    <mergeCell ref="AN241:AN244"/>
    <mergeCell ref="AN211:AN214"/>
    <mergeCell ref="AR274:AR277"/>
    <mergeCell ref="AR249:AR252"/>
    <mergeCell ref="AS249:AS252"/>
    <mergeCell ref="AN323:AN326"/>
    <mergeCell ref="AP283:AP286"/>
    <mergeCell ref="AS305:AS308"/>
    <mergeCell ref="AO300:AO303"/>
    <mergeCell ref="AS319:AS322"/>
    <mergeCell ref="AO314:AO317"/>
    <mergeCell ref="AP314:AP317"/>
    <mergeCell ref="AR314:AR317"/>
    <mergeCell ref="AO354:AO357"/>
    <mergeCell ref="AP354:AP357"/>
    <mergeCell ref="AM336:AM339"/>
    <mergeCell ref="C358:C359"/>
    <mergeCell ref="D358:D359"/>
    <mergeCell ref="D362:D363"/>
    <mergeCell ref="B362:B363"/>
    <mergeCell ref="C362:C363"/>
    <mergeCell ref="AS283:AS286"/>
    <mergeCell ref="AR283:AR286"/>
    <mergeCell ref="AS278:AS281"/>
    <mergeCell ref="AM287:AM290"/>
    <mergeCell ref="AO266:AO269"/>
    <mergeCell ref="AP266:AP269"/>
    <mergeCell ref="AR266:AR269"/>
    <mergeCell ref="AR295:AR298"/>
    <mergeCell ref="AS295:AS298"/>
    <mergeCell ref="AM314:AM317"/>
    <mergeCell ref="AO283:AO286"/>
    <mergeCell ref="AN287:AN290"/>
    <mergeCell ref="AO287:AO290"/>
    <mergeCell ref="AP287:AP290"/>
    <mergeCell ref="AS287:AS290"/>
    <mergeCell ref="AP300:AP303"/>
    <mergeCell ref="AR300:AR303"/>
    <mergeCell ref="AO278:AO281"/>
    <mergeCell ref="AP278:AP281"/>
    <mergeCell ref="AR278:AR281"/>
    <mergeCell ref="AM309:AM312"/>
    <mergeCell ref="AS309:AS312"/>
    <mergeCell ref="AR287:AR290"/>
    <mergeCell ref="AN300:AN303"/>
    <mergeCell ref="A607:F607"/>
    <mergeCell ref="A602:F602"/>
    <mergeCell ref="A629:F629"/>
    <mergeCell ref="D496:D497"/>
    <mergeCell ref="A603:A606"/>
    <mergeCell ref="B603:B606"/>
    <mergeCell ref="A598:A601"/>
    <mergeCell ref="B598:B601"/>
    <mergeCell ref="AO502:AO505"/>
    <mergeCell ref="A584:A587"/>
    <mergeCell ref="AM545:AM548"/>
    <mergeCell ref="AO545:AO548"/>
    <mergeCell ref="B537:B540"/>
    <mergeCell ref="C537:C540"/>
    <mergeCell ref="D545:D548"/>
    <mergeCell ref="AN545:AN548"/>
    <mergeCell ref="A549:A552"/>
    <mergeCell ref="B549:B552"/>
    <mergeCell ref="C549:C552"/>
    <mergeCell ref="D549:D552"/>
    <mergeCell ref="AO537:AO540"/>
    <mergeCell ref="A541:A544"/>
    <mergeCell ref="B541:B544"/>
    <mergeCell ref="AN558:AN562"/>
    <mergeCell ref="AO558:AO562"/>
    <mergeCell ref="A502:A505"/>
    <mergeCell ref="AM502:AM505"/>
    <mergeCell ref="C521:C524"/>
    <mergeCell ref="AM521:AM524"/>
    <mergeCell ref="AN521:AN524"/>
    <mergeCell ref="AO521:AO524"/>
    <mergeCell ref="G608:G610"/>
    <mergeCell ref="C802:C805"/>
    <mergeCell ref="AO598:AO601"/>
    <mergeCell ref="C490:C491"/>
    <mergeCell ref="D490:D491"/>
    <mergeCell ref="AM598:AM601"/>
    <mergeCell ref="AN598:AN601"/>
    <mergeCell ref="A624:A625"/>
    <mergeCell ref="B624:B625"/>
    <mergeCell ref="A492:F492"/>
    <mergeCell ref="A493:A494"/>
    <mergeCell ref="B493:B494"/>
    <mergeCell ref="C627:C628"/>
    <mergeCell ref="D627:D628"/>
    <mergeCell ref="A593:A596"/>
    <mergeCell ref="B593:B596"/>
    <mergeCell ref="C593:C596"/>
    <mergeCell ref="D593:D596"/>
    <mergeCell ref="A597:F597"/>
    <mergeCell ref="AM593:AM596"/>
    <mergeCell ref="AN593:AN596"/>
    <mergeCell ref="AO593:AO596"/>
    <mergeCell ref="C630:C645"/>
    <mergeCell ref="B630:B645"/>
    <mergeCell ref="A630:A645"/>
    <mergeCell ref="AM688:AM691"/>
    <mergeCell ref="B740:B743"/>
    <mergeCell ref="C740:C743"/>
    <mergeCell ref="D740:D743"/>
    <mergeCell ref="AM740:AM743"/>
    <mergeCell ref="AN740:AN743"/>
    <mergeCell ref="C603:C606"/>
    <mergeCell ref="D603:D606"/>
    <mergeCell ref="AR874:AR879"/>
    <mergeCell ref="AS874:AS879"/>
    <mergeCell ref="A837:F837"/>
    <mergeCell ref="A833:A836"/>
    <mergeCell ref="B833:B836"/>
    <mergeCell ref="C833:C836"/>
    <mergeCell ref="D833:D836"/>
    <mergeCell ref="AO825:AO828"/>
    <mergeCell ref="AN825:AN828"/>
    <mergeCell ref="AM833:AM836"/>
    <mergeCell ref="AO833:AO836"/>
    <mergeCell ref="AS833:AS836"/>
    <mergeCell ref="AM829:AM832"/>
    <mergeCell ref="AN829:AN832"/>
    <mergeCell ref="A843:A846"/>
    <mergeCell ref="B843:B846"/>
    <mergeCell ref="C843:C846"/>
    <mergeCell ref="D843:D846"/>
    <mergeCell ref="AM843:AM846"/>
    <mergeCell ref="AN843:AN846"/>
    <mergeCell ref="AO843:AO846"/>
    <mergeCell ref="AP843:AP846"/>
    <mergeCell ref="AR843:AR846"/>
    <mergeCell ref="AS843:AS846"/>
    <mergeCell ref="A847:A850"/>
    <mergeCell ref="D847:D850"/>
    <mergeCell ref="AM847:AM850"/>
    <mergeCell ref="A829:A832"/>
    <mergeCell ref="B829:B832"/>
    <mergeCell ref="A864:A867"/>
    <mergeCell ref="B864:B867"/>
    <mergeCell ref="C864:C867"/>
    <mergeCell ref="AS890:AS891"/>
    <mergeCell ref="B802:B805"/>
    <mergeCell ref="AR802:AR805"/>
    <mergeCell ref="AS802:AS805"/>
    <mergeCell ref="AP829:AP832"/>
    <mergeCell ref="AR829:AR832"/>
    <mergeCell ref="AP880:AP882"/>
    <mergeCell ref="AN880:AN882"/>
    <mergeCell ref="AO880:AO882"/>
    <mergeCell ref="AS869:AS873"/>
    <mergeCell ref="AR880:AR882"/>
    <mergeCell ref="AS880:AS882"/>
    <mergeCell ref="AS825:AS828"/>
    <mergeCell ref="AP811:AP814"/>
    <mergeCell ref="AM806:AM809"/>
    <mergeCell ref="AO815:AO818"/>
    <mergeCell ref="AR888:AR889"/>
    <mergeCell ref="A868:F868"/>
    <mergeCell ref="A869:A873"/>
    <mergeCell ref="B869:B873"/>
    <mergeCell ref="C869:C873"/>
    <mergeCell ref="AM869:AM873"/>
    <mergeCell ref="AR869:AR873"/>
    <mergeCell ref="AR833:AR836"/>
    <mergeCell ref="AS829:AS832"/>
    <mergeCell ref="B880:B882"/>
    <mergeCell ref="A802:A805"/>
    <mergeCell ref="AR806:AR809"/>
    <mergeCell ref="D802:D805"/>
    <mergeCell ref="AM802:AM805"/>
    <mergeCell ref="AN802:AN805"/>
    <mergeCell ref="C880:C882"/>
    <mergeCell ref="AS900:AS903"/>
    <mergeCell ref="AO896:AO899"/>
    <mergeCell ref="AP896:AP899"/>
    <mergeCell ref="AR896:AR899"/>
    <mergeCell ref="AS896:AS899"/>
    <mergeCell ref="AN890:AN891"/>
    <mergeCell ref="AP884:AP885"/>
    <mergeCell ref="AR884:AR885"/>
    <mergeCell ref="AO884:AO885"/>
    <mergeCell ref="B890:B891"/>
    <mergeCell ref="C890:C891"/>
    <mergeCell ref="D890:D891"/>
    <mergeCell ref="AS884:AS885"/>
    <mergeCell ref="A886:F886"/>
    <mergeCell ref="A888:A889"/>
    <mergeCell ref="B888:B889"/>
    <mergeCell ref="C888:C889"/>
    <mergeCell ref="D888:D889"/>
    <mergeCell ref="AM888:AM889"/>
    <mergeCell ref="AN888:AN889"/>
    <mergeCell ref="C884:C885"/>
    <mergeCell ref="AM890:AM891"/>
    <mergeCell ref="B893:B895"/>
    <mergeCell ref="C893:C895"/>
    <mergeCell ref="D893:D895"/>
    <mergeCell ref="AR893:AR895"/>
    <mergeCell ref="AS893:AS895"/>
    <mergeCell ref="AM893:AM895"/>
    <mergeCell ref="AN893:AN895"/>
    <mergeCell ref="AS888:AS889"/>
    <mergeCell ref="AO893:AO895"/>
    <mergeCell ref="AP893:AP895"/>
    <mergeCell ref="A896:A899"/>
    <mergeCell ref="B896:B899"/>
    <mergeCell ref="C896:C899"/>
    <mergeCell ref="D896:D899"/>
    <mergeCell ref="AM896:AM899"/>
    <mergeCell ref="AN896:AN899"/>
    <mergeCell ref="A893:A895"/>
    <mergeCell ref="A900:A903"/>
    <mergeCell ref="B900:B903"/>
    <mergeCell ref="C900:C903"/>
    <mergeCell ref="D900:D903"/>
    <mergeCell ref="AM900:AM903"/>
    <mergeCell ref="AN900:AN903"/>
    <mergeCell ref="A892:F892"/>
    <mergeCell ref="A883:F883"/>
    <mergeCell ref="AO900:AO903"/>
    <mergeCell ref="AP900:AP903"/>
    <mergeCell ref="AR900:AR903"/>
    <mergeCell ref="AO890:AO891"/>
    <mergeCell ref="AP890:AP891"/>
    <mergeCell ref="AR890:AR891"/>
    <mergeCell ref="C829:C832"/>
    <mergeCell ref="D829:D832"/>
    <mergeCell ref="A890:A891"/>
    <mergeCell ref="AM815:AM818"/>
    <mergeCell ref="A806:A809"/>
    <mergeCell ref="B806:B809"/>
    <mergeCell ref="C806:C809"/>
    <mergeCell ref="D806:D809"/>
    <mergeCell ref="AO806:AO809"/>
    <mergeCell ref="AP806:AP809"/>
    <mergeCell ref="A880:A882"/>
    <mergeCell ref="AM811:AM814"/>
    <mergeCell ref="AN806:AN809"/>
    <mergeCell ref="A825:A828"/>
    <mergeCell ref="B825:B828"/>
    <mergeCell ref="A815:A818"/>
    <mergeCell ref="B815:B818"/>
    <mergeCell ref="C815:C818"/>
    <mergeCell ref="D815:D818"/>
    <mergeCell ref="B884:B885"/>
    <mergeCell ref="D884:D885"/>
    <mergeCell ref="AM884:AM885"/>
    <mergeCell ref="AN884:AN885"/>
    <mergeCell ref="B820:B823"/>
    <mergeCell ref="A884:A885"/>
    <mergeCell ref="AO888:AO889"/>
    <mergeCell ref="AP888:AP889"/>
    <mergeCell ref="AP833:AP836"/>
    <mergeCell ref="A798:A801"/>
    <mergeCell ref="B798:B801"/>
    <mergeCell ref="AM880:AM882"/>
    <mergeCell ref="AS806:AS809"/>
    <mergeCell ref="AP802:AP805"/>
    <mergeCell ref="D820:D823"/>
    <mergeCell ref="AO820:AO823"/>
    <mergeCell ref="A819:F819"/>
    <mergeCell ref="AN811:AN814"/>
    <mergeCell ref="AO811:AO814"/>
    <mergeCell ref="AR825:AR828"/>
    <mergeCell ref="A811:A814"/>
    <mergeCell ref="B811:B814"/>
    <mergeCell ref="C811:C814"/>
    <mergeCell ref="D811:D814"/>
    <mergeCell ref="AM820:AM823"/>
    <mergeCell ref="AN820:AN823"/>
    <mergeCell ref="AN833:AN836"/>
    <mergeCell ref="AS820:AS823"/>
    <mergeCell ref="AO798:AO801"/>
    <mergeCell ref="C825:C828"/>
    <mergeCell ref="D825:D828"/>
    <mergeCell ref="AM825:AM828"/>
    <mergeCell ref="AR820:AR823"/>
    <mergeCell ref="A824:AS824"/>
    <mergeCell ref="A820:A823"/>
    <mergeCell ref="AO802:AO805"/>
    <mergeCell ref="AP815:AP818"/>
    <mergeCell ref="A874:A879"/>
    <mergeCell ref="B874:B879"/>
    <mergeCell ref="C874:C879"/>
    <mergeCell ref="AM874:AM879"/>
    <mergeCell ref="AS740:AS743"/>
    <mergeCell ref="AR724:AR727"/>
    <mergeCell ref="A793:AS793"/>
    <mergeCell ref="A794:A797"/>
    <mergeCell ref="B794:B797"/>
    <mergeCell ref="C794:C797"/>
    <mergeCell ref="D794:D797"/>
    <mergeCell ref="AR811:AR814"/>
    <mergeCell ref="AS811:AS814"/>
    <mergeCell ref="AS794:AS797"/>
    <mergeCell ref="AR745:AR748"/>
    <mergeCell ref="AS745:AS748"/>
    <mergeCell ref="A750:AS750"/>
    <mergeCell ref="A751:A753"/>
    <mergeCell ref="B751:B753"/>
    <mergeCell ref="C751:C753"/>
    <mergeCell ref="D751:D753"/>
    <mergeCell ref="A754:A757"/>
    <mergeCell ref="B754:B757"/>
    <mergeCell ref="C754:C757"/>
    <mergeCell ref="D754:D757"/>
    <mergeCell ref="A758:A762"/>
    <mergeCell ref="AM794:AM797"/>
    <mergeCell ref="A810:F810"/>
    <mergeCell ref="AP798:AP801"/>
    <mergeCell ref="AR798:AR801"/>
    <mergeCell ref="AN794:AN797"/>
    <mergeCell ref="AO794:AO797"/>
    <mergeCell ref="AP794:AP797"/>
    <mergeCell ref="C798:C801"/>
    <mergeCell ref="D798:D801"/>
    <mergeCell ref="E798:E799"/>
    <mergeCell ref="A728:A739"/>
    <mergeCell ref="B728:B739"/>
    <mergeCell ref="C728:C739"/>
    <mergeCell ref="D728:D739"/>
    <mergeCell ref="AM728:AM739"/>
    <mergeCell ref="AN728:AN739"/>
    <mergeCell ref="AO728:AO739"/>
    <mergeCell ref="AP728:AP739"/>
    <mergeCell ref="AS728:AS739"/>
    <mergeCell ref="A740:A743"/>
    <mergeCell ref="AR728:AR739"/>
    <mergeCell ref="F798:F799"/>
    <mergeCell ref="AM798:AM801"/>
    <mergeCell ref="AN798:AN801"/>
    <mergeCell ref="A744:AS744"/>
    <mergeCell ref="A745:A749"/>
    <mergeCell ref="B745:B749"/>
    <mergeCell ref="C745:C749"/>
    <mergeCell ref="D745:D749"/>
    <mergeCell ref="AM745:AM748"/>
    <mergeCell ref="AN745:AN748"/>
    <mergeCell ref="A784:AS784"/>
    <mergeCell ref="A785:A789"/>
    <mergeCell ref="B785:B789"/>
    <mergeCell ref="AM775:AM783"/>
    <mergeCell ref="AN775:AN783"/>
    <mergeCell ref="AO775:AO783"/>
    <mergeCell ref="AP775:AP783"/>
    <mergeCell ref="AR775:AR783"/>
    <mergeCell ref="AO740:AO743"/>
    <mergeCell ref="AP740:AP743"/>
    <mergeCell ref="AR740:AR743"/>
    <mergeCell ref="D717:D720"/>
    <mergeCell ref="AM717:AM720"/>
    <mergeCell ref="AN717:AN720"/>
    <mergeCell ref="AO717:AO720"/>
    <mergeCell ref="AO708:AO711"/>
    <mergeCell ref="AP708:AP711"/>
    <mergeCell ref="AR708:AR711"/>
    <mergeCell ref="AS717:AS720"/>
    <mergeCell ref="A724:A727"/>
    <mergeCell ref="B724:B727"/>
    <mergeCell ref="C724:C727"/>
    <mergeCell ref="D724:D727"/>
    <mergeCell ref="AM724:AM727"/>
    <mergeCell ref="AN724:AN727"/>
    <mergeCell ref="AO724:AO727"/>
    <mergeCell ref="AP724:AP727"/>
    <mergeCell ref="AO713:AO716"/>
    <mergeCell ref="AP713:AP716"/>
    <mergeCell ref="AP717:AP720"/>
    <mergeCell ref="A721:A723"/>
    <mergeCell ref="B721:B723"/>
    <mergeCell ref="C721:C723"/>
    <mergeCell ref="D721:D723"/>
    <mergeCell ref="AS724:AS727"/>
    <mergeCell ref="A704:A707"/>
    <mergeCell ref="B704:B707"/>
    <mergeCell ref="C704:C707"/>
    <mergeCell ref="D704:D707"/>
    <mergeCell ref="AM704:AM707"/>
    <mergeCell ref="AN704:AN707"/>
    <mergeCell ref="AO696:AO699"/>
    <mergeCell ref="AP696:AP699"/>
    <mergeCell ref="AR704:AR707"/>
    <mergeCell ref="AS704:AS707"/>
    <mergeCell ref="A708:A711"/>
    <mergeCell ref="B708:B711"/>
    <mergeCell ref="C708:C711"/>
    <mergeCell ref="D708:D711"/>
    <mergeCell ref="AM708:AM711"/>
    <mergeCell ref="AN708:AN711"/>
    <mergeCell ref="AR717:AR720"/>
    <mergeCell ref="AS708:AS711"/>
    <mergeCell ref="A712:F712"/>
    <mergeCell ref="A713:A716"/>
    <mergeCell ref="B713:B716"/>
    <mergeCell ref="C713:C716"/>
    <mergeCell ref="D713:D716"/>
    <mergeCell ref="AM713:AM716"/>
    <mergeCell ref="AN713:AN716"/>
    <mergeCell ref="AO704:AO707"/>
    <mergeCell ref="AP704:AP707"/>
    <mergeCell ref="AR713:AR716"/>
    <mergeCell ref="AS713:AS716"/>
    <mergeCell ref="A717:A720"/>
    <mergeCell ref="B717:B720"/>
    <mergeCell ref="C717:C720"/>
    <mergeCell ref="A692:A695"/>
    <mergeCell ref="B692:B695"/>
    <mergeCell ref="C692:C695"/>
    <mergeCell ref="D692:D695"/>
    <mergeCell ref="AM692:AM695"/>
    <mergeCell ref="AN692:AN695"/>
    <mergeCell ref="AO692:AO695"/>
    <mergeCell ref="AP692:AP695"/>
    <mergeCell ref="AO700:AO703"/>
    <mergeCell ref="AP700:AP703"/>
    <mergeCell ref="AR700:AR703"/>
    <mergeCell ref="AS692:AS695"/>
    <mergeCell ref="A696:A699"/>
    <mergeCell ref="B696:B699"/>
    <mergeCell ref="C696:C699"/>
    <mergeCell ref="D696:D699"/>
    <mergeCell ref="AM696:AM699"/>
    <mergeCell ref="AN696:AN699"/>
    <mergeCell ref="AR692:AR695"/>
    <mergeCell ref="AR696:AR699"/>
    <mergeCell ref="AS696:AS699"/>
    <mergeCell ref="A700:A703"/>
    <mergeCell ref="B700:B703"/>
    <mergeCell ref="C700:C703"/>
    <mergeCell ref="D700:D703"/>
    <mergeCell ref="AM700:AM703"/>
    <mergeCell ref="AN700:AN703"/>
    <mergeCell ref="AS700:AS703"/>
    <mergeCell ref="AS646:AS649"/>
    <mergeCell ref="AS683:AS686"/>
    <mergeCell ref="A646:A649"/>
    <mergeCell ref="B646:B649"/>
    <mergeCell ref="C646:C649"/>
    <mergeCell ref="AS688:AS691"/>
    <mergeCell ref="A678:F678"/>
    <mergeCell ref="A679:A682"/>
    <mergeCell ref="B679:B682"/>
    <mergeCell ref="C679:C682"/>
    <mergeCell ref="AP688:AP691"/>
    <mergeCell ref="AR688:AR691"/>
    <mergeCell ref="AP646:AP649"/>
    <mergeCell ref="AR646:AR649"/>
    <mergeCell ref="AH646:AH649"/>
    <mergeCell ref="AI646:AI649"/>
    <mergeCell ref="AJ646:AJ649"/>
    <mergeCell ref="D679:D682"/>
    <mergeCell ref="AM679:AM682"/>
    <mergeCell ref="AN679:AN682"/>
    <mergeCell ref="AO679:AO682"/>
    <mergeCell ref="AP679:AP682"/>
    <mergeCell ref="AR679:AR682"/>
    <mergeCell ref="AL646:AL649"/>
    <mergeCell ref="AS679:AS682"/>
    <mergeCell ref="A683:A686"/>
    <mergeCell ref="B683:B686"/>
    <mergeCell ref="C683:C686"/>
    <mergeCell ref="D683:D686"/>
    <mergeCell ref="AM683:AM686"/>
    <mergeCell ref="AN683:AN686"/>
    <mergeCell ref="AO683:AO686"/>
    <mergeCell ref="AR683:AR686"/>
    <mergeCell ref="A687:F687"/>
    <mergeCell ref="AM646:AM649"/>
    <mergeCell ref="AN646:AN649"/>
    <mergeCell ref="AK646:AK649"/>
    <mergeCell ref="A656:A664"/>
    <mergeCell ref="B656:B664"/>
    <mergeCell ref="C656:C664"/>
    <mergeCell ref="D656:D664"/>
    <mergeCell ref="A651:A654"/>
    <mergeCell ref="B651:B654"/>
    <mergeCell ref="C651:C654"/>
    <mergeCell ref="B665:B677"/>
    <mergeCell ref="C665:C677"/>
    <mergeCell ref="D665:D677"/>
    <mergeCell ref="A665:A677"/>
    <mergeCell ref="AP683:AP686"/>
    <mergeCell ref="AS598:AS601"/>
    <mergeCell ref="A579:A582"/>
    <mergeCell ref="B579:B582"/>
    <mergeCell ref="C579:C582"/>
    <mergeCell ref="D579:D582"/>
    <mergeCell ref="AM579:AM582"/>
    <mergeCell ref="AN579:AN582"/>
    <mergeCell ref="D584:D587"/>
    <mergeCell ref="AM584:AM587"/>
    <mergeCell ref="A650:F650"/>
    <mergeCell ref="C624:C625"/>
    <mergeCell ref="D624:D625"/>
    <mergeCell ref="A626:F626"/>
    <mergeCell ref="A623:F623"/>
    <mergeCell ref="B627:B628"/>
    <mergeCell ref="A627:A628"/>
    <mergeCell ref="AP598:AP601"/>
    <mergeCell ref="D598:D601"/>
    <mergeCell ref="A608:A622"/>
    <mergeCell ref="B608:B622"/>
    <mergeCell ref="C608:C622"/>
    <mergeCell ref="D611:D622"/>
    <mergeCell ref="AM589:AM592"/>
    <mergeCell ref="AN589:AN592"/>
    <mergeCell ref="AN584:AN587"/>
    <mergeCell ref="AO584:AO587"/>
    <mergeCell ref="AP584:AP587"/>
    <mergeCell ref="AR584:AR587"/>
    <mergeCell ref="AS584:AS587"/>
    <mergeCell ref="A588:F588"/>
    <mergeCell ref="C584:C587"/>
    <mergeCell ref="AP593:AP596"/>
    <mergeCell ref="AS593:AS596"/>
    <mergeCell ref="AO589:AO592"/>
    <mergeCell ref="AP589:AP592"/>
    <mergeCell ref="AR589:AR592"/>
    <mergeCell ref="AS589:AS592"/>
    <mergeCell ref="A589:A592"/>
    <mergeCell ref="B589:B592"/>
    <mergeCell ref="AO579:AO582"/>
    <mergeCell ref="AP579:AP582"/>
    <mergeCell ref="AR579:AR582"/>
    <mergeCell ref="AS579:AS582"/>
    <mergeCell ref="AN568:AN573"/>
    <mergeCell ref="AO568:AO573"/>
    <mergeCell ref="AP568:AP573"/>
    <mergeCell ref="AR568:AR573"/>
    <mergeCell ref="AS568:AS573"/>
    <mergeCell ref="A574:F574"/>
    <mergeCell ref="A575:A576"/>
    <mergeCell ref="B575:B576"/>
    <mergeCell ref="C575:C576"/>
    <mergeCell ref="D575:D576"/>
    <mergeCell ref="B584:B587"/>
    <mergeCell ref="C589:C592"/>
    <mergeCell ref="AN574:AN576"/>
    <mergeCell ref="AM574:AM576"/>
    <mergeCell ref="AP574:AP576"/>
    <mergeCell ref="AO574:AO576"/>
    <mergeCell ref="AR574:AR576"/>
    <mergeCell ref="AS574:AS576"/>
    <mergeCell ref="A578:F578"/>
    <mergeCell ref="D589:D592"/>
    <mergeCell ref="A583:F583"/>
    <mergeCell ref="AP558:AP562"/>
    <mergeCell ref="AR558:AR562"/>
    <mergeCell ref="AS558:AS562"/>
    <mergeCell ref="A563:A566"/>
    <mergeCell ref="B563:B566"/>
    <mergeCell ref="C563:C566"/>
    <mergeCell ref="D563:D566"/>
    <mergeCell ref="AM563:AM566"/>
    <mergeCell ref="AO563:AO566"/>
    <mergeCell ref="AP563:AP566"/>
    <mergeCell ref="AR563:AR566"/>
    <mergeCell ref="AS563:AS566"/>
    <mergeCell ref="AN563:AN566"/>
    <mergeCell ref="A558:A562"/>
    <mergeCell ref="B558:B562"/>
    <mergeCell ref="C558:C562"/>
    <mergeCell ref="D558:D562"/>
    <mergeCell ref="AM558:AM562"/>
    <mergeCell ref="AR490:AR491"/>
    <mergeCell ref="A486:A488"/>
    <mergeCell ref="B499:B501"/>
    <mergeCell ref="C499:C501"/>
    <mergeCell ref="AN554:AN557"/>
    <mergeCell ref="AO554:AO557"/>
    <mergeCell ref="AP554:AP557"/>
    <mergeCell ref="AR554:AR557"/>
    <mergeCell ref="AS554:AS557"/>
    <mergeCell ref="AR507:AR510"/>
    <mergeCell ref="AS517:AS520"/>
    <mergeCell ref="A521:A524"/>
    <mergeCell ref="B521:B524"/>
    <mergeCell ref="AP521:AP524"/>
    <mergeCell ref="AR521:AR524"/>
    <mergeCell ref="AS521:AS524"/>
    <mergeCell ref="AM531:AM535"/>
    <mergeCell ref="A511:A514"/>
    <mergeCell ref="B511:B514"/>
    <mergeCell ref="D511:D514"/>
    <mergeCell ref="AM511:AM514"/>
    <mergeCell ref="AN511:AN514"/>
    <mergeCell ref="AO511:AO514"/>
    <mergeCell ref="AP511:AP514"/>
    <mergeCell ref="AR511:AR514"/>
    <mergeCell ref="AP525:AP530"/>
    <mergeCell ref="AS531:AS535"/>
    <mergeCell ref="D531:D535"/>
    <mergeCell ref="AO531:AO535"/>
    <mergeCell ref="AP531:AP535"/>
    <mergeCell ref="AR531:AR535"/>
    <mergeCell ref="AR525:AR530"/>
    <mergeCell ref="A553:F553"/>
    <mergeCell ref="A554:A557"/>
    <mergeCell ref="B554:B557"/>
    <mergeCell ref="C554:C557"/>
    <mergeCell ref="D554:D557"/>
    <mergeCell ref="AM554:AM557"/>
    <mergeCell ref="AN531:AN535"/>
    <mergeCell ref="AM541:AM544"/>
    <mergeCell ref="D537:D540"/>
    <mergeCell ref="AM537:AM540"/>
    <mergeCell ref="AN537:AN540"/>
    <mergeCell ref="A536:F536"/>
    <mergeCell ref="AS525:AS530"/>
    <mergeCell ref="A531:A535"/>
    <mergeCell ref="B531:B535"/>
    <mergeCell ref="C531:C535"/>
    <mergeCell ref="C541:C544"/>
    <mergeCell ref="AO373:AO376"/>
    <mergeCell ref="AS511:AS514"/>
    <mergeCell ref="A525:A530"/>
    <mergeCell ref="B525:B530"/>
    <mergeCell ref="C525:C530"/>
    <mergeCell ref="AM525:AM530"/>
    <mergeCell ref="AN525:AN530"/>
    <mergeCell ref="AO525:AO530"/>
    <mergeCell ref="AN486:AN488"/>
    <mergeCell ref="AM457:AM460"/>
    <mergeCell ref="AN457:AN460"/>
    <mergeCell ref="AN493:AN494"/>
    <mergeCell ref="AO493:AO494"/>
    <mergeCell ref="AO490:AO491"/>
    <mergeCell ref="AR502:AR505"/>
    <mergeCell ref="AM490:AM491"/>
    <mergeCell ref="AS502:AS505"/>
    <mergeCell ref="C493:C494"/>
    <mergeCell ref="A489:F489"/>
    <mergeCell ref="AN499:AN501"/>
    <mergeCell ref="AO499:AO501"/>
    <mergeCell ref="AS493:AS494"/>
    <mergeCell ref="B502:B505"/>
    <mergeCell ref="A506:F506"/>
    <mergeCell ref="D478:D480"/>
    <mergeCell ref="AN502:AN505"/>
    <mergeCell ref="C502:C505"/>
    <mergeCell ref="D502:D505"/>
    <mergeCell ref="AR499:AR501"/>
    <mergeCell ref="AS499:AS501"/>
    <mergeCell ref="AS490:AS491"/>
    <mergeCell ref="AS486:AS488"/>
    <mergeCell ref="AS447:AS450"/>
    <mergeCell ref="AR457:AR460"/>
    <mergeCell ref="D499:D501"/>
    <mergeCell ref="AM499:AM501"/>
    <mergeCell ref="B457:B460"/>
    <mergeCell ref="C457:C460"/>
    <mergeCell ref="D457:D460"/>
    <mergeCell ref="AN490:AN491"/>
    <mergeCell ref="AP493:AP494"/>
    <mergeCell ref="D493:D494"/>
    <mergeCell ref="D451:D456"/>
    <mergeCell ref="B490:B491"/>
    <mergeCell ref="AP478:AP480"/>
    <mergeCell ref="AP486:AP488"/>
    <mergeCell ref="AP481:AP484"/>
    <mergeCell ref="C481:C484"/>
    <mergeCell ref="D481:D484"/>
    <mergeCell ref="B481:B484"/>
    <mergeCell ref="AO457:AO460"/>
    <mergeCell ref="AP490:AP491"/>
    <mergeCell ref="C451:C456"/>
    <mergeCell ref="AP499:AP501"/>
    <mergeCell ref="A498:F498"/>
    <mergeCell ref="A499:A501"/>
    <mergeCell ref="B451:B456"/>
    <mergeCell ref="A468:F468"/>
    <mergeCell ref="A447:A450"/>
    <mergeCell ref="AO481:AO484"/>
    <mergeCell ref="AP469:AP472"/>
    <mergeCell ref="A461:A463"/>
    <mergeCell ref="AP464:AP467"/>
    <mergeCell ref="AR493:AR494"/>
    <mergeCell ref="A367:A368"/>
    <mergeCell ref="A439:A442"/>
    <mergeCell ref="B373:B376"/>
    <mergeCell ref="AM360:AM361"/>
    <mergeCell ref="AN373:AN376"/>
    <mergeCell ref="A496:A497"/>
    <mergeCell ref="B496:B497"/>
    <mergeCell ref="C496:C497"/>
    <mergeCell ref="B358:B359"/>
    <mergeCell ref="C364:C365"/>
    <mergeCell ref="D364:D365"/>
    <mergeCell ref="AM364:AM365"/>
    <mergeCell ref="B438:F438"/>
    <mergeCell ref="AM447:AM450"/>
    <mergeCell ref="AM373:AM376"/>
    <mergeCell ref="A377:A380"/>
    <mergeCell ref="C360:C361"/>
    <mergeCell ref="D447:D450"/>
    <mergeCell ref="A360:A361"/>
    <mergeCell ref="AM381:AM384"/>
    <mergeCell ref="C464:C467"/>
    <mergeCell ref="D464:D467"/>
    <mergeCell ref="AM464:AM467"/>
    <mergeCell ref="B473:B476"/>
    <mergeCell ref="B447:B450"/>
    <mergeCell ref="A381:A384"/>
    <mergeCell ref="B360:B361"/>
    <mergeCell ref="AM451:AM456"/>
    <mergeCell ref="C377:C380"/>
    <mergeCell ref="D377:D380"/>
    <mergeCell ref="AM377:AM380"/>
    <mergeCell ref="B478:B480"/>
    <mergeCell ref="B397:B406"/>
    <mergeCell ref="C397:C406"/>
    <mergeCell ref="D397:D406"/>
    <mergeCell ref="A407:A413"/>
    <mergeCell ref="B407:B413"/>
    <mergeCell ref="C407:C413"/>
    <mergeCell ref="D407:D413"/>
    <mergeCell ref="A415:A421"/>
    <mergeCell ref="B415:B421"/>
    <mergeCell ref="C415:C421"/>
    <mergeCell ref="B461:B463"/>
    <mergeCell ref="C473:C476"/>
    <mergeCell ref="D473:D476"/>
    <mergeCell ref="AM473:AM476"/>
    <mergeCell ref="D469:D472"/>
    <mergeCell ref="A469:A472"/>
    <mergeCell ref="AK481:AK484"/>
    <mergeCell ref="C478:C480"/>
    <mergeCell ref="AP340:AP343"/>
    <mergeCell ref="AN336:AN339"/>
    <mergeCell ref="A340:A343"/>
    <mergeCell ref="B340:B343"/>
    <mergeCell ref="AN362:AN363"/>
    <mergeCell ref="AP360:AP361"/>
    <mergeCell ref="AO360:AO361"/>
    <mergeCell ref="B354:B357"/>
    <mergeCell ref="C354:C357"/>
    <mergeCell ref="A358:A359"/>
    <mergeCell ref="AN360:AN361"/>
    <mergeCell ref="A429:A435"/>
    <mergeCell ref="B429:B435"/>
    <mergeCell ref="C429:C435"/>
    <mergeCell ref="D429:D435"/>
    <mergeCell ref="A436:A437"/>
    <mergeCell ref="B436:B437"/>
    <mergeCell ref="C436:C437"/>
    <mergeCell ref="D436:D437"/>
    <mergeCell ref="D390:D396"/>
    <mergeCell ref="D415:D421"/>
    <mergeCell ref="A422:A428"/>
    <mergeCell ref="B422:B428"/>
    <mergeCell ref="B367:B368"/>
    <mergeCell ref="B381:B384"/>
    <mergeCell ref="C381:C384"/>
    <mergeCell ref="D381:D384"/>
    <mergeCell ref="B377:B380"/>
    <mergeCell ref="B364:B365"/>
    <mergeCell ref="C373:C376"/>
    <mergeCell ref="D373:D376"/>
    <mergeCell ref="AP369:AP372"/>
    <mergeCell ref="AM283:AM286"/>
    <mergeCell ref="AN283:AN286"/>
    <mergeCell ref="A299:F299"/>
    <mergeCell ref="A287:A290"/>
    <mergeCell ref="B287:B290"/>
    <mergeCell ref="C287:C290"/>
    <mergeCell ref="D287:D290"/>
    <mergeCell ref="A319:A322"/>
    <mergeCell ref="B319:B322"/>
    <mergeCell ref="C319:C322"/>
    <mergeCell ref="D319:D322"/>
    <mergeCell ref="D336:D339"/>
    <mergeCell ref="B327:B330"/>
    <mergeCell ref="C327:C330"/>
    <mergeCell ref="AN327:AN330"/>
    <mergeCell ref="B331:B334"/>
    <mergeCell ref="AM319:AM322"/>
    <mergeCell ref="A323:A326"/>
    <mergeCell ref="B323:B326"/>
    <mergeCell ref="D327:D330"/>
    <mergeCell ref="A335:F335"/>
    <mergeCell ref="C283:C286"/>
    <mergeCell ref="D283:D286"/>
    <mergeCell ref="A278:A281"/>
    <mergeCell ref="B278:B281"/>
    <mergeCell ref="A300:A303"/>
    <mergeCell ref="B300:B303"/>
    <mergeCell ref="B344:B347"/>
    <mergeCell ref="C344:C347"/>
    <mergeCell ref="D344:D347"/>
    <mergeCell ref="D340:D343"/>
    <mergeCell ref="AM367:AM368"/>
    <mergeCell ref="A354:A357"/>
    <mergeCell ref="A348:F348"/>
    <mergeCell ref="D354:D357"/>
    <mergeCell ref="AM354:AM357"/>
    <mergeCell ref="AN331:AN334"/>
    <mergeCell ref="AN350:AN353"/>
    <mergeCell ref="A350:A353"/>
    <mergeCell ref="B350:B353"/>
    <mergeCell ref="AM340:AM343"/>
    <mergeCell ref="A344:A347"/>
    <mergeCell ref="AM362:AM363"/>
    <mergeCell ref="AM305:AM308"/>
    <mergeCell ref="AN295:AN298"/>
    <mergeCell ref="AN314:AN317"/>
    <mergeCell ref="C331:C334"/>
    <mergeCell ref="AM358:AM359"/>
    <mergeCell ref="A364:A365"/>
    <mergeCell ref="B309:B312"/>
    <mergeCell ref="C309:C312"/>
    <mergeCell ref="C323:C326"/>
    <mergeCell ref="D323:D326"/>
    <mergeCell ref="AM323:AM326"/>
    <mergeCell ref="C350:C353"/>
    <mergeCell ref="AS350:AS353"/>
    <mergeCell ref="AN344:AN347"/>
    <mergeCell ref="AO344:AO347"/>
    <mergeCell ref="AP344:AP347"/>
    <mergeCell ref="AR344:AR347"/>
    <mergeCell ref="AS344:AS347"/>
    <mergeCell ref="AS327:AS330"/>
    <mergeCell ref="AP309:AP312"/>
    <mergeCell ref="AR309:AR312"/>
    <mergeCell ref="AO327:AO330"/>
    <mergeCell ref="AP327:AP330"/>
    <mergeCell ref="AR327:AR330"/>
    <mergeCell ref="D350:D353"/>
    <mergeCell ref="AM350:AM353"/>
    <mergeCell ref="AN305:AN308"/>
    <mergeCell ref="AO305:AO308"/>
    <mergeCell ref="AP305:AP308"/>
    <mergeCell ref="AR305:AR308"/>
    <mergeCell ref="AS340:AS343"/>
    <mergeCell ref="AO319:AO322"/>
    <mergeCell ref="AP319:AP322"/>
    <mergeCell ref="AS336:AS339"/>
    <mergeCell ref="AS323:AS326"/>
    <mergeCell ref="AO336:AO339"/>
    <mergeCell ref="AP336:AP339"/>
    <mergeCell ref="AR336:AR339"/>
    <mergeCell ref="AR319:AR322"/>
    <mergeCell ref="AR340:AR343"/>
    <mergeCell ref="AP350:AP353"/>
    <mergeCell ref="AR350:AR353"/>
    <mergeCell ref="AS314:AS317"/>
    <mergeCell ref="AO350:AO353"/>
    <mergeCell ref="AO331:AO334"/>
    <mergeCell ref="AO340:AO343"/>
    <mergeCell ref="A274:A277"/>
    <mergeCell ref="B274:B277"/>
    <mergeCell ref="C274:C277"/>
    <mergeCell ref="D274:D277"/>
    <mergeCell ref="AM274:AM277"/>
    <mergeCell ref="AN274:AN277"/>
    <mergeCell ref="AN270:AN273"/>
    <mergeCell ref="AO270:AO273"/>
    <mergeCell ref="AP270:AP273"/>
    <mergeCell ref="AS274:AS277"/>
    <mergeCell ref="AN266:AN269"/>
    <mergeCell ref="AO274:AO277"/>
    <mergeCell ref="AP274:AP277"/>
    <mergeCell ref="A318:F318"/>
    <mergeCell ref="C278:C281"/>
    <mergeCell ref="D305:D308"/>
    <mergeCell ref="C300:C303"/>
    <mergeCell ref="D300:D303"/>
    <mergeCell ref="A313:F313"/>
    <mergeCell ref="A291:A294"/>
    <mergeCell ref="A314:A317"/>
    <mergeCell ref="B314:B317"/>
    <mergeCell ref="C314:C317"/>
    <mergeCell ref="D314:D317"/>
    <mergeCell ref="D278:D281"/>
    <mergeCell ref="AM278:AM281"/>
    <mergeCell ref="AN278:AN281"/>
    <mergeCell ref="A282:F282"/>
    <mergeCell ref="A283:A286"/>
    <mergeCell ref="B283:B286"/>
    <mergeCell ref="AM254:AM257"/>
    <mergeCell ref="AN254:AN257"/>
    <mergeCell ref="A266:A269"/>
    <mergeCell ref="B266:B269"/>
    <mergeCell ref="C266:C269"/>
    <mergeCell ref="D266:D269"/>
    <mergeCell ref="AM266:AM269"/>
    <mergeCell ref="AR270:AR273"/>
    <mergeCell ref="AS266:AS269"/>
    <mergeCell ref="A270:A273"/>
    <mergeCell ref="B270:B273"/>
    <mergeCell ref="C270:C273"/>
    <mergeCell ref="D270:D273"/>
    <mergeCell ref="AM270:AM273"/>
    <mergeCell ref="AS270:AS273"/>
    <mergeCell ref="AR254:AR257"/>
    <mergeCell ref="AR262:AR265"/>
    <mergeCell ref="C258:C261"/>
    <mergeCell ref="AN258:AN261"/>
    <mergeCell ref="AO258:AO261"/>
    <mergeCell ref="AP258:AP261"/>
    <mergeCell ref="AR258:AR261"/>
    <mergeCell ref="AS254:AS257"/>
    <mergeCell ref="A258:A261"/>
    <mergeCell ref="B258:B261"/>
    <mergeCell ref="AS262:AS265"/>
    <mergeCell ref="AR233:AR236"/>
    <mergeCell ref="A224:F224"/>
    <mergeCell ref="AO225:AO228"/>
    <mergeCell ref="AP225:AP228"/>
    <mergeCell ref="AR225:AR228"/>
    <mergeCell ref="AS225:AS228"/>
    <mergeCell ref="A229:A232"/>
    <mergeCell ref="B229:B232"/>
    <mergeCell ref="C229:C232"/>
    <mergeCell ref="D229:D232"/>
    <mergeCell ref="AM229:AM232"/>
    <mergeCell ref="AM225:AM228"/>
    <mergeCell ref="AN229:AN232"/>
    <mergeCell ref="AO229:AO232"/>
    <mergeCell ref="AP229:AP232"/>
    <mergeCell ref="AR229:AR232"/>
    <mergeCell ref="AS229:AS232"/>
    <mergeCell ref="AS233:AS236"/>
    <mergeCell ref="A225:A228"/>
    <mergeCell ref="B225:B228"/>
    <mergeCell ref="A233:A236"/>
    <mergeCell ref="B233:B236"/>
    <mergeCell ref="AN233:AN236"/>
    <mergeCell ref="C225:C228"/>
    <mergeCell ref="AS211:AS214"/>
    <mergeCell ref="AR207:AR210"/>
    <mergeCell ref="AS207:AS210"/>
    <mergeCell ref="AO220:AO223"/>
    <mergeCell ref="AM207:AM210"/>
    <mergeCell ref="AN207:AN210"/>
    <mergeCell ref="AO207:AO210"/>
    <mergeCell ref="AP207:AP210"/>
    <mergeCell ref="A207:A210"/>
    <mergeCell ref="B207:B210"/>
    <mergeCell ref="C199:C202"/>
    <mergeCell ref="AR190:AR193"/>
    <mergeCell ref="AS190:AS193"/>
    <mergeCell ref="B190:B193"/>
    <mergeCell ref="C190:C193"/>
    <mergeCell ref="D190:D193"/>
    <mergeCell ref="AM190:AM193"/>
    <mergeCell ref="D207:D210"/>
    <mergeCell ref="AR42:AR47"/>
    <mergeCell ref="AN36:AN37"/>
    <mergeCell ref="AP15:AP18"/>
    <mergeCell ref="AM36:AM37"/>
    <mergeCell ref="AS49:AS50"/>
    <mergeCell ref="AP67:AP70"/>
    <mergeCell ref="AR49:AR50"/>
    <mergeCell ref="AS42:AS47"/>
    <mergeCell ref="A76:A82"/>
    <mergeCell ref="AR67:AR70"/>
    <mergeCell ref="AP63:AP66"/>
    <mergeCell ref="AK3:AK6"/>
    <mergeCell ref="AE4:AG5"/>
    <mergeCell ref="D9:D13"/>
    <mergeCell ref="S5:U5"/>
    <mergeCell ref="B8:F8"/>
    <mergeCell ref="A22:A27"/>
    <mergeCell ref="A15:A18"/>
    <mergeCell ref="B19:F19"/>
    <mergeCell ref="B20:B21"/>
    <mergeCell ref="C20:C21"/>
    <mergeCell ref="D20:D21"/>
    <mergeCell ref="G4:J5"/>
    <mergeCell ref="A4:A6"/>
    <mergeCell ref="B4:B6"/>
    <mergeCell ref="C4:C6"/>
    <mergeCell ref="D4:D6"/>
    <mergeCell ref="E4:F6"/>
    <mergeCell ref="B22:B27"/>
    <mergeCell ref="A29:A33"/>
    <mergeCell ref="A9:A13"/>
    <mergeCell ref="B9:B13"/>
    <mergeCell ref="AR63:AR66"/>
    <mergeCell ref="AS63:AS66"/>
    <mergeCell ref="AS29:AS33"/>
    <mergeCell ref="AM24:AM27"/>
    <mergeCell ref="AN24:AN27"/>
    <mergeCell ref="AS9:AS13"/>
    <mergeCell ref="AR36:AR37"/>
    <mergeCell ref="AR76:AR82"/>
    <mergeCell ref="AM89:AM96"/>
    <mergeCell ref="AO84:AO87"/>
    <mergeCell ref="AP84:AP87"/>
    <mergeCell ref="AN89:AN96"/>
    <mergeCell ref="AS51:AS54"/>
    <mergeCell ref="AN72:AN75"/>
    <mergeCell ref="AO72:AO75"/>
    <mergeCell ref="AM51:AM54"/>
    <mergeCell ref="AN51:AN54"/>
    <mergeCell ref="AN76:AN82"/>
    <mergeCell ref="AO76:AO82"/>
    <mergeCell ref="AP76:AP82"/>
    <mergeCell ref="AM84:AM87"/>
    <mergeCell ref="AR84:AR87"/>
    <mergeCell ref="AS67:AS70"/>
    <mergeCell ref="AN67:AN70"/>
    <mergeCell ref="AO89:AO96"/>
    <mergeCell ref="AM67:AM70"/>
    <mergeCell ref="AP72:AP75"/>
    <mergeCell ref="AO51:AO54"/>
    <mergeCell ref="AP51:AP54"/>
    <mergeCell ref="AR51:AR54"/>
    <mergeCell ref="AP49:AP50"/>
    <mergeCell ref="AN49:AN50"/>
    <mergeCell ref="AR3:AS5"/>
    <mergeCell ref="AM15:AM18"/>
    <mergeCell ref="AN15:AN18"/>
    <mergeCell ref="AO15:AO18"/>
    <mergeCell ref="C9:C13"/>
    <mergeCell ref="A38:A44"/>
    <mergeCell ref="AO49:AO50"/>
    <mergeCell ref="D58:D61"/>
    <mergeCell ref="B62:F62"/>
    <mergeCell ref="AP36:AP37"/>
    <mergeCell ref="AO24:AO27"/>
    <mergeCell ref="C22:C27"/>
    <mergeCell ref="D22:D27"/>
    <mergeCell ref="B38:B44"/>
    <mergeCell ref="C38:C44"/>
    <mergeCell ref="B29:B33"/>
    <mergeCell ref="C29:C33"/>
    <mergeCell ref="A36:A37"/>
    <mergeCell ref="B36:B37"/>
    <mergeCell ref="C36:C37"/>
    <mergeCell ref="C50:C53"/>
    <mergeCell ref="B45:F45"/>
    <mergeCell ref="AO36:AO37"/>
    <mergeCell ref="C54:C57"/>
    <mergeCell ref="D54:D57"/>
    <mergeCell ref="A58:A61"/>
    <mergeCell ref="B58:B61"/>
    <mergeCell ref="C58:C61"/>
    <mergeCell ref="B54:B57"/>
    <mergeCell ref="B35:F35"/>
    <mergeCell ref="B28:F28"/>
    <mergeCell ref="D29:D33"/>
    <mergeCell ref="AR38:AR41"/>
    <mergeCell ref="AS38:AS41"/>
    <mergeCell ref="AS15:AS18"/>
    <mergeCell ref="AR15:AR18"/>
    <mergeCell ref="AM9:AM13"/>
    <mergeCell ref="AN9:AN13"/>
    <mergeCell ref="AO9:AO13"/>
    <mergeCell ref="AP9:AP13"/>
    <mergeCell ref="AR9:AR13"/>
    <mergeCell ref="C15:C18"/>
    <mergeCell ref="D15:D18"/>
    <mergeCell ref="D36:D37"/>
    <mergeCell ref="AM38:AM41"/>
    <mergeCell ref="AN38:AN41"/>
    <mergeCell ref="AO38:AO41"/>
    <mergeCell ref="AP24:AP27"/>
    <mergeCell ref="AS36:AS37"/>
    <mergeCell ref="AR24:AR27"/>
    <mergeCell ref="AS24:AS27"/>
    <mergeCell ref="AM29:AM33"/>
    <mergeCell ref="AN29:AN33"/>
    <mergeCell ref="AO29:AO33"/>
    <mergeCell ref="AP29:AP33"/>
    <mergeCell ref="AR29:AR33"/>
    <mergeCell ref="C2:O2"/>
    <mergeCell ref="A3:F3"/>
    <mergeCell ref="G3:J3"/>
    <mergeCell ref="K3:AG3"/>
    <mergeCell ref="AH3:AJ5"/>
    <mergeCell ref="AL3:AL6"/>
    <mergeCell ref="AM3:AM6"/>
    <mergeCell ref="AN3:AP5"/>
    <mergeCell ref="AO42:AO47"/>
    <mergeCell ref="A48:A49"/>
    <mergeCell ref="B48:B49"/>
    <mergeCell ref="C48:C49"/>
    <mergeCell ref="D48:D49"/>
    <mergeCell ref="A50:A53"/>
    <mergeCell ref="K4:R5"/>
    <mergeCell ref="S4:X4"/>
    <mergeCell ref="Y4:AD4"/>
    <mergeCell ref="AP38:AP41"/>
    <mergeCell ref="V5:X5"/>
    <mergeCell ref="Y5:AA5"/>
    <mergeCell ref="AB5:AD5"/>
    <mergeCell ref="AP42:AP47"/>
    <mergeCell ref="B15:B18"/>
    <mergeCell ref="A20:A21"/>
    <mergeCell ref="B63:B66"/>
    <mergeCell ref="C63:C66"/>
    <mergeCell ref="D63:D66"/>
    <mergeCell ref="B67:B70"/>
    <mergeCell ref="AM76:AM82"/>
    <mergeCell ref="D38:D44"/>
    <mergeCell ref="AM42:AM47"/>
    <mergeCell ref="AN42:AN47"/>
    <mergeCell ref="AM49:AM50"/>
    <mergeCell ref="D98:D104"/>
    <mergeCell ref="AM98:AM104"/>
    <mergeCell ref="AN98:AN104"/>
    <mergeCell ref="A97:F97"/>
    <mergeCell ref="AM63:AM66"/>
    <mergeCell ref="AN63:AN66"/>
    <mergeCell ref="A120:A123"/>
    <mergeCell ref="D67:D70"/>
    <mergeCell ref="B50:B53"/>
    <mergeCell ref="D50:D53"/>
    <mergeCell ref="A98:A104"/>
    <mergeCell ref="B98:B104"/>
    <mergeCell ref="C98:C104"/>
    <mergeCell ref="A105:A108"/>
    <mergeCell ref="B105:B108"/>
    <mergeCell ref="A115:A118"/>
    <mergeCell ref="B115:B118"/>
    <mergeCell ref="A54:A57"/>
    <mergeCell ref="A67:A70"/>
    <mergeCell ref="AN84:AN87"/>
    <mergeCell ref="AN120:AN123"/>
    <mergeCell ref="B120:B123"/>
    <mergeCell ref="D120:D123"/>
    <mergeCell ref="AO63:AO66"/>
    <mergeCell ref="B88:F88"/>
    <mergeCell ref="AM132:AM133"/>
    <mergeCell ref="AN132:AN133"/>
    <mergeCell ref="B71:F71"/>
    <mergeCell ref="B84:B87"/>
    <mergeCell ref="D72:D75"/>
    <mergeCell ref="B76:B82"/>
    <mergeCell ref="A72:A75"/>
    <mergeCell ref="AO110:AO114"/>
    <mergeCell ref="AO67:AO70"/>
    <mergeCell ref="D110:D114"/>
    <mergeCell ref="B128:B131"/>
    <mergeCell ref="A110:A114"/>
    <mergeCell ref="C128:C131"/>
    <mergeCell ref="D128:D131"/>
    <mergeCell ref="AM124:AM127"/>
    <mergeCell ref="B110:B114"/>
    <mergeCell ref="AN124:AN127"/>
    <mergeCell ref="C120:C123"/>
    <mergeCell ref="C105:C108"/>
    <mergeCell ref="D105:D108"/>
    <mergeCell ref="AO98:AO104"/>
    <mergeCell ref="AM120:AM123"/>
    <mergeCell ref="B72:B75"/>
    <mergeCell ref="AN128:AN131"/>
    <mergeCell ref="C67:C70"/>
    <mergeCell ref="A63:A66"/>
    <mergeCell ref="AN110:AN114"/>
    <mergeCell ref="AO128:AO131"/>
    <mergeCell ref="AO132:AO133"/>
    <mergeCell ref="D124:D127"/>
    <mergeCell ref="D89:D96"/>
    <mergeCell ref="A119:F119"/>
    <mergeCell ref="A132:A133"/>
    <mergeCell ref="B153:B156"/>
    <mergeCell ref="A89:A96"/>
    <mergeCell ref="B89:B96"/>
    <mergeCell ref="C89:C96"/>
    <mergeCell ref="A137:A138"/>
    <mergeCell ref="B137:B138"/>
    <mergeCell ref="C137:C138"/>
    <mergeCell ref="D137:D138"/>
    <mergeCell ref="AM138:AM139"/>
    <mergeCell ref="AN138:AN139"/>
    <mergeCell ref="AO138:AO139"/>
    <mergeCell ref="B134:F134"/>
    <mergeCell ref="A124:A127"/>
    <mergeCell ref="AN105:AN108"/>
    <mergeCell ref="AO105:AO108"/>
    <mergeCell ref="C139:C142"/>
    <mergeCell ref="D139:D142"/>
    <mergeCell ref="AM140:AM143"/>
    <mergeCell ref="AN140:AN143"/>
    <mergeCell ref="AO140:AO143"/>
    <mergeCell ref="A143:A146"/>
    <mergeCell ref="B143:B146"/>
    <mergeCell ref="C143:C146"/>
    <mergeCell ref="D143:D146"/>
    <mergeCell ref="AS72:AS75"/>
    <mergeCell ref="AR89:AR96"/>
    <mergeCell ref="AS89:AS96"/>
    <mergeCell ref="AP98:AP104"/>
    <mergeCell ref="AR98:AR104"/>
    <mergeCell ref="AS98:AS104"/>
    <mergeCell ref="AS128:AS131"/>
    <mergeCell ref="AS132:AS133"/>
    <mergeCell ref="B132:B133"/>
    <mergeCell ref="B83:F83"/>
    <mergeCell ref="B124:B127"/>
    <mergeCell ref="C76:C82"/>
    <mergeCell ref="AP89:AP96"/>
    <mergeCell ref="D84:D87"/>
    <mergeCell ref="AS76:AS82"/>
    <mergeCell ref="A109:F109"/>
    <mergeCell ref="AS84:AS87"/>
    <mergeCell ref="AM72:AM75"/>
    <mergeCell ref="AR72:AR75"/>
    <mergeCell ref="C110:C114"/>
    <mergeCell ref="C72:C75"/>
    <mergeCell ref="AS120:AS123"/>
    <mergeCell ref="C115:C118"/>
    <mergeCell ref="AP124:AP127"/>
    <mergeCell ref="AR124:AR127"/>
    <mergeCell ref="AR128:AR131"/>
    <mergeCell ref="AR132:AR133"/>
    <mergeCell ref="AR120:AR123"/>
    <mergeCell ref="AO124:AO127"/>
    <mergeCell ref="AR110:AR114"/>
    <mergeCell ref="AS110:AS114"/>
    <mergeCell ref="AP115:AP118"/>
    <mergeCell ref="D76:D82"/>
    <mergeCell ref="A157:A160"/>
    <mergeCell ref="B157:B160"/>
    <mergeCell ref="C233:C236"/>
    <mergeCell ref="D233:D236"/>
    <mergeCell ref="AM233:AM236"/>
    <mergeCell ref="AO233:AO236"/>
    <mergeCell ref="AP233:AP236"/>
    <mergeCell ref="B195:B198"/>
    <mergeCell ref="A190:A193"/>
    <mergeCell ref="A241:A244"/>
    <mergeCell ref="B241:B244"/>
    <mergeCell ref="C241:C244"/>
    <mergeCell ref="D241:D244"/>
    <mergeCell ref="AM241:AM244"/>
    <mergeCell ref="AN237:AN240"/>
    <mergeCell ref="A215:A218"/>
    <mergeCell ref="B215:B218"/>
    <mergeCell ref="C215:C218"/>
    <mergeCell ref="D215:D218"/>
    <mergeCell ref="B220:B223"/>
    <mergeCell ref="A128:A131"/>
    <mergeCell ref="AM110:AM114"/>
    <mergeCell ref="A195:A198"/>
    <mergeCell ref="AP128:AP131"/>
    <mergeCell ref="AP132:AP133"/>
    <mergeCell ref="AP120:AP123"/>
    <mergeCell ref="A178:A181"/>
    <mergeCell ref="AP110:AP114"/>
    <mergeCell ref="A153:A156"/>
    <mergeCell ref="A84:A87"/>
    <mergeCell ref="C84:C87"/>
    <mergeCell ref="AP105:AP108"/>
    <mergeCell ref="AR105:AR108"/>
    <mergeCell ref="D195:D198"/>
    <mergeCell ref="AM195:AM198"/>
    <mergeCell ref="C195:C198"/>
    <mergeCell ref="AP211:AP214"/>
    <mergeCell ref="AS203:AS206"/>
    <mergeCell ref="AN182:AN185"/>
    <mergeCell ref="AO182:AO185"/>
    <mergeCell ref="AN225:AN228"/>
    <mergeCell ref="D225:D228"/>
    <mergeCell ref="AR186:AR189"/>
    <mergeCell ref="AS186:AS189"/>
    <mergeCell ref="AP186:AP189"/>
    <mergeCell ref="AR199:AR202"/>
    <mergeCell ref="AS199:AS202"/>
    <mergeCell ref="C186:C189"/>
    <mergeCell ref="AN186:AN189"/>
    <mergeCell ref="AR203:AR206"/>
    <mergeCell ref="AN203:AN206"/>
    <mergeCell ref="AO203:AO206"/>
    <mergeCell ref="AP203:AP206"/>
    <mergeCell ref="AP190:AP193"/>
    <mergeCell ref="AN190:AN193"/>
    <mergeCell ref="C220:C223"/>
    <mergeCell ref="AM105:AM108"/>
    <mergeCell ref="AS124:AS127"/>
    <mergeCell ref="AS105:AS108"/>
    <mergeCell ref="A219:F219"/>
    <mergeCell ref="A220:A223"/>
    <mergeCell ref="D115:D118"/>
    <mergeCell ref="C124:C127"/>
    <mergeCell ref="AR373:AR376"/>
    <mergeCell ref="AM215:AM218"/>
    <mergeCell ref="AN215:AN218"/>
    <mergeCell ref="AO215:AO218"/>
    <mergeCell ref="AP215:AP218"/>
    <mergeCell ref="AR215:AR218"/>
    <mergeCell ref="A165:F165"/>
    <mergeCell ref="A166:A169"/>
    <mergeCell ref="B166:B169"/>
    <mergeCell ref="C166:C169"/>
    <mergeCell ref="D166:D169"/>
    <mergeCell ref="AM166:AM169"/>
    <mergeCell ref="AN166:AN169"/>
    <mergeCell ref="AO166:AO169"/>
    <mergeCell ref="AP166:AP169"/>
    <mergeCell ref="C237:C240"/>
    <mergeCell ref="AS182:AS185"/>
    <mergeCell ref="AO186:AO189"/>
    <mergeCell ref="C207:C210"/>
    <mergeCell ref="A211:A214"/>
    <mergeCell ref="B211:B214"/>
    <mergeCell ref="C211:C214"/>
    <mergeCell ref="D211:D214"/>
    <mergeCell ref="AM211:AM214"/>
    <mergeCell ref="AP182:AP185"/>
    <mergeCell ref="AR182:AR185"/>
    <mergeCell ref="AM199:AM202"/>
    <mergeCell ref="AN199:AN202"/>
    <mergeCell ref="AM220:AM223"/>
    <mergeCell ref="AN220:AN223"/>
    <mergeCell ref="AS220:AS223"/>
    <mergeCell ref="AR211:AR214"/>
    <mergeCell ref="B186:B189"/>
    <mergeCell ref="A194:F194"/>
    <mergeCell ref="AM186:AM189"/>
    <mergeCell ref="AM182:AM185"/>
    <mergeCell ref="C182:C185"/>
    <mergeCell ref="D182:D185"/>
    <mergeCell ref="AO120:AO123"/>
    <mergeCell ref="AS115:AS118"/>
    <mergeCell ref="C157:C160"/>
    <mergeCell ref="D157:D160"/>
    <mergeCell ref="A161:A164"/>
    <mergeCell ref="B161:B164"/>
    <mergeCell ref="B178:B181"/>
    <mergeCell ref="C178:C181"/>
    <mergeCell ref="D178:D181"/>
    <mergeCell ref="AM178:AM181"/>
    <mergeCell ref="C161:C164"/>
    <mergeCell ref="D161:D164"/>
    <mergeCell ref="A182:A185"/>
    <mergeCell ref="B182:B185"/>
    <mergeCell ref="AM128:AM131"/>
    <mergeCell ref="D186:D189"/>
    <mergeCell ref="AP140:AP143"/>
    <mergeCell ref="AR140:AR143"/>
    <mergeCell ref="AS140:AS143"/>
    <mergeCell ref="AO174:AO177"/>
    <mergeCell ref="AP174:AP177"/>
    <mergeCell ref="AR174:AR177"/>
    <mergeCell ref="AS174:AS177"/>
    <mergeCell ref="AR166:AR169"/>
    <mergeCell ref="AS166:AS169"/>
    <mergeCell ref="A170:A173"/>
    <mergeCell ref="A245:A248"/>
    <mergeCell ref="C245:C248"/>
    <mergeCell ref="D245:D248"/>
    <mergeCell ref="C422:C428"/>
    <mergeCell ref="AO241:AO244"/>
    <mergeCell ref="AO245:AO248"/>
    <mergeCell ref="AP220:AP223"/>
    <mergeCell ref="AR220:AR223"/>
    <mergeCell ref="AM115:AM118"/>
    <mergeCell ref="AN115:AN118"/>
    <mergeCell ref="AO115:AO118"/>
    <mergeCell ref="C132:C133"/>
    <mergeCell ref="D132:D133"/>
    <mergeCell ref="AO190:AO193"/>
    <mergeCell ref="D220:D223"/>
    <mergeCell ref="C153:C156"/>
    <mergeCell ref="A199:A202"/>
    <mergeCell ref="B199:B202"/>
    <mergeCell ref="A237:A240"/>
    <mergeCell ref="B237:B240"/>
    <mergeCell ref="D153:D156"/>
    <mergeCell ref="AR115:AR118"/>
    <mergeCell ref="A203:A206"/>
    <mergeCell ref="B203:B206"/>
    <mergeCell ref="C203:C206"/>
    <mergeCell ref="D203:D206"/>
    <mergeCell ref="AM203:AM206"/>
    <mergeCell ref="D199:D202"/>
    <mergeCell ref="A186:A189"/>
    <mergeCell ref="AM369:AM372"/>
    <mergeCell ref="AN377:AN380"/>
    <mergeCell ref="A373:A376"/>
    <mergeCell ref="AP507:AP510"/>
    <mergeCell ref="C507:C515"/>
    <mergeCell ref="AO381:AO384"/>
    <mergeCell ref="A390:A396"/>
    <mergeCell ref="B390:B396"/>
    <mergeCell ref="C390:C396"/>
    <mergeCell ref="A490:A491"/>
    <mergeCell ref="AS507:AS510"/>
    <mergeCell ref="AR443:AR446"/>
    <mergeCell ref="AR451:AR456"/>
    <mergeCell ref="D237:D240"/>
    <mergeCell ref="AM237:AM240"/>
    <mergeCell ref="AO237:AO240"/>
    <mergeCell ref="AP237:AP240"/>
    <mergeCell ref="AR237:AR240"/>
    <mergeCell ref="AS237:AS240"/>
    <mergeCell ref="AP241:AP244"/>
    <mergeCell ref="AR241:AR244"/>
    <mergeCell ref="AS241:AS244"/>
    <mergeCell ref="A253:F253"/>
    <mergeCell ref="A254:A257"/>
    <mergeCell ref="B254:B257"/>
    <mergeCell ref="C254:C257"/>
    <mergeCell ref="D254:D257"/>
    <mergeCell ref="AS258:AS261"/>
    <mergeCell ref="A262:A265"/>
    <mergeCell ref="B262:B265"/>
    <mergeCell ref="C262:C265"/>
    <mergeCell ref="D262:D265"/>
    <mergeCell ref="AM262:AM265"/>
    <mergeCell ref="D258:D261"/>
    <mergeCell ref="AM258:AM261"/>
    <mergeCell ref="A507:A510"/>
    <mergeCell ref="B507:B510"/>
    <mergeCell ref="D507:D510"/>
    <mergeCell ref="AM507:AM510"/>
    <mergeCell ref="AN507:AN510"/>
    <mergeCell ref="AN381:AN384"/>
    <mergeCell ref="C443:C446"/>
    <mergeCell ref="D443:D446"/>
    <mergeCell ref="AM443:AM446"/>
    <mergeCell ref="AN464:AN467"/>
    <mergeCell ref="AO464:AO467"/>
    <mergeCell ref="AO469:AO472"/>
    <mergeCell ref="AL481:AL484"/>
    <mergeCell ref="AM481:AM484"/>
    <mergeCell ref="C461:C463"/>
    <mergeCell ref="D461:D463"/>
    <mergeCell ref="AM461:AM463"/>
    <mergeCell ref="B469:B472"/>
    <mergeCell ref="B464:B467"/>
    <mergeCell ref="A443:A446"/>
    <mergeCell ref="B443:B446"/>
    <mergeCell ref="A481:A484"/>
    <mergeCell ref="A473:A476"/>
    <mergeCell ref="A457:A460"/>
    <mergeCell ref="A451:A456"/>
    <mergeCell ref="B385:F385"/>
    <mergeCell ref="A386:A389"/>
    <mergeCell ref="B386:B389"/>
    <mergeCell ref="C386:C389"/>
    <mergeCell ref="D386:D389"/>
    <mergeCell ref="AM386:AM389"/>
    <mergeCell ref="A397:A406"/>
    <mergeCell ref="AR794:AR797"/>
    <mergeCell ref="AS798:AS801"/>
    <mergeCell ref="AR815:AR818"/>
    <mergeCell ref="AS815:AS818"/>
    <mergeCell ref="D422:D428"/>
    <mergeCell ref="AN178:AN181"/>
    <mergeCell ref="AO178:AO181"/>
    <mergeCell ref="AP178:AP181"/>
    <mergeCell ref="AR178:AR181"/>
    <mergeCell ref="AS178:AS181"/>
    <mergeCell ref="A791:A792"/>
    <mergeCell ref="B791:B792"/>
    <mergeCell ref="C791:C792"/>
    <mergeCell ref="D791:D792"/>
    <mergeCell ref="B758:B762"/>
    <mergeCell ref="C758:C762"/>
    <mergeCell ref="D758:D762"/>
    <mergeCell ref="A763:A773"/>
    <mergeCell ref="B763:B773"/>
    <mergeCell ref="C763:C773"/>
    <mergeCell ref="D763:D773"/>
    <mergeCell ref="A774:AS774"/>
    <mergeCell ref="A775:A783"/>
    <mergeCell ref="B775:B783"/>
    <mergeCell ref="C775:C783"/>
    <mergeCell ref="D775:D783"/>
    <mergeCell ref="AS775:AS783"/>
    <mergeCell ref="AO763:AO773"/>
    <mergeCell ref="AP763:AP773"/>
    <mergeCell ref="C785:C789"/>
    <mergeCell ref="D785:D789"/>
    <mergeCell ref="A790:AS790"/>
    <mergeCell ref="B170:B173"/>
    <mergeCell ref="C170:C173"/>
    <mergeCell ref="D170:D173"/>
    <mergeCell ref="AM170:AM173"/>
    <mergeCell ref="AN170:AN173"/>
    <mergeCell ref="AO170:AO173"/>
    <mergeCell ref="AP170:AP173"/>
    <mergeCell ref="AR170:AR173"/>
    <mergeCell ref="AS170:AS173"/>
    <mergeCell ref="A174:A177"/>
    <mergeCell ref="B174:B177"/>
    <mergeCell ref="C174:C177"/>
    <mergeCell ref="D174:D177"/>
    <mergeCell ref="AM174:AM177"/>
    <mergeCell ref="AN174:AN177"/>
    <mergeCell ref="AO745:AO749"/>
    <mergeCell ref="AP745:AP749"/>
    <mergeCell ref="A369:A372"/>
    <mergeCell ref="B369:B372"/>
    <mergeCell ref="C369:C372"/>
    <mergeCell ref="D369:D372"/>
    <mergeCell ref="AS215:AS218"/>
    <mergeCell ref="AS373:AS376"/>
    <mergeCell ref="AR245:AR248"/>
    <mergeCell ref="AS245:AS248"/>
    <mergeCell ref="AM493:AM494"/>
    <mergeCell ref="B486:B488"/>
    <mergeCell ref="C486:C488"/>
    <mergeCell ref="D486:D488"/>
    <mergeCell ref="C469:C472"/>
    <mergeCell ref="AO507:AO510"/>
    <mergeCell ref="A464:A467"/>
  </mergeCells>
  <printOptions horizontalCentered="1" verticalCentered="1"/>
  <pageMargins left="0.7" right="0.7" top="0.75" bottom="0.75" header="0.3" footer="0.3"/>
  <pageSetup paperSize="9" scale="33" fitToHeight="0"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სამოქმედო გეგმა 2017-2018</vt:lpstr>
      <vt:lpstr>ბიუჯეტი</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2018-04-19T15:59:01Z</dcterms:modified>
</cp:coreProperties>
</file>